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JEANNE 2018\ALLAS\ASÖKNINGAR\2025\SIDA\"/>
    </mc:Choice>
  </mc:AlternateContent>
  <xr:revisionPtr revIDLastSave="0" documentId="8_{163BFF91-D6BA-49DE-AF23-931CF8852A0C}" xr6:coauthVersionLast="47" xr6:coauthVersionMax="47" xr10:uidLastSave="{00000000-0000-0000-0000-000000000000}"/>
  <bookViews>
    <workbookView xWindow="-108" yWindow="-108" windowWidth="23256" windowHeight="12456" firstSheet="1" activeTab="1" xr2:uid="{91E56D4C-49C3-45A7-9006-DF607CEEFA1A}"/>
  </bookViews>
  <sheets>
    <sheet name="info" sheetId="1" r:id="rId1"/>
    <sheet name="budget" sheetId="3" r:id="rId2"/>
    <sheet name="key ratios" sheetId="4" r:id="rId3"/>
    <sheet name="overview " sheetId="6" r:id="rId4"/>
    <sheet name="Blad1" sheetId="7" r:id="rId5"/>
    <sheet name="template" sheetId="5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3" l="1"/>
  <c r="F6" i="6"/>
  <c r="H6" i="3"/>
  <c r="G6" i="6" s="1"/>
  <c r="G8" i="6"/>
  <c r="O20" i="3"/>
  <c r="D23" i="4"/>
  <c r="O22" i="3"/>
  <c r="P22" i="3"/>
  <c r="Q22" i="3"/>
  <c r="O21" i="3"/>
  <c r="P21" i="3"/>
  <c r="Q21" i="3"/>
  <c r="O18" i="3"/>
  <c r="P18" i="3"/>
  <c r="Q18" i="3"/>
  <c r="H6" i="6"/>
  <c r="I6" i="6"/>
  <c r="J6" i="6"/>
  <c r="F7" i="6"/>
  <c r="G7" i="6"/>
  <c r="H7" i="6"/>
  <c r="I7" i="6"/>
  <c r="J7" i="6"/>
  <c r="F8" i="6"/>
  <c r="H8" i="6"/>
  <c r="I8" i="6"/>
  <c r="J8" i="6"/>
  <c r="I89" i="3"/>
  <c r="H15" i="6" s="1"/>
  <c r="J89" i="3"/>
  <c r="I15" i="6" s="1"/>
  <c r="K89" i="3"/>
  <c r="J15" i="6" s="1"/>
  <c r="I82" i="3"/>
  <c r="H14" i="6" s="1"/>
  <c r="J82" i="3"/>
  <c r="I14" i="6" s="1"/>
  <c r="K82" i="3"/>
  <c r="J14" i="6" s="1"/>
  <c r="I76" i="3"/>
  <c r="H13" i="6" s="1"/>
  <c r="J76" i="3"/>
  <c r="I13" i="6" s="1"/>
  <c r="K76" i="3"/>
  <c r="J13" i="6" s="1"/>
  <c r="I54" i="3"/>
  <c r="J54" i="3"/>
  <c r="K54" i="3"/>
  <c r="I48" i="3"/>
  <c r="J48" i="3"/>
  <c r="K48" i="3"/>
  <c r="I42" i="3"/>
  <c r="J42" i="3"/>
  <c r="K42" i="3"/>
  <c r="I36" i="3"/>
  <c r="J36" i="3"/>
  <c r="K36" i="3"/>
  <c r="I30" i="3"/>
  <c r="J30" i="3"/>
  <c r="K30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B12" i="6"/>
  <c r="D24" i="4"/>
  <c r="E8" i="6"/>
  <c r="D22" i="4"/>
  <c r="D16" i="4"/>
  <c r="E21" i="6" s="1"/>
  <c r="D10" i="4"/>
  <c r="Q19" i="3" l="1"/>
  <c r="Q20" i="3"/>
  <c r="P20" i="3"/>
  <c r="P19" i="3"/>
  <c r="O19" i="3"/>
  <c r="O23" i="3" s="1"/>
  <c r="H11" i="6" s="1"/>
  <c r="K55" i="3"/>
  <c r="J12" i="6" s="1"/>
  <c r="J55" i="3"/>
  <c r="I55" i="3"/>
  <c r="H12" i="6" s="1"/>
  <c r="K8" i="6"/>
  <c r="E20" i="6"/>
  <c r="D21" i="4"/>
  <c r="E22" i="6" s="1"/>
  <c r="P23" i="3" l="1"/>
  <c r="Q23" i="3"/>
  <c r="B15" i="6"/>
  <c r="B14" i="6"/>
  <c r="B13" i="6"/>
  <c r="B11" i="6"/>
  <c r="L7" i="3" l="1"/>
  <c r="L8" i="3"/>
  <c r="L9" i="3"/>
  <c r="L10" i="3"/>
  <c r="L6" i="3"/>
  <c r="L19" i="3"/>
  <c r="M19" i="3"/>
  <c r="N19" i="3"/>
  <c r="L20" i="3"/>
  <c r="M20" i="3"/>
  <c r="N20" i="3"/>
  <c r="L21" i="3"/>
  <c r="M21" i="3"/>
  <c r="N21" i="3"/>
  <c r="L22" i="3"/>
  <c r="M22" i="3"/>
  <c r="N22" i="3"/>
  <c r="M18" i="3"/>
  <c r="N18" i="3"/>
  <c r="L18" i="3"/>
  <c r="G76" i="3"/>
  <c r="F13" i="6" s="1"/>
  <c r="H76" i="3"/>
  <c r="G13" i="6" s="1"/>
  <c r="F76" i="3"/>
  <c r="E13" i="6" s="1"/>
  <c r="G82" i="3"/>
  <c r="F14" i="6" s="1"/>
  <c r="H82" i="3"/>
  <c r="G14" i="6" s="1"/>
  <c r="F82" i="3"/>
  <c r="E14" i="6" s="1"/>
  <c r="G89" i="3"/>
  <c r="F15" i="6" s="1"/>
  <c r="H89" i="3"/>
  <c r="G15" i="6" s="1"/>
  <c r="F89" i="3"/>
  <c r="E15" i="6" s="1"/>
  <c r="G54" i="3"/>
  <c r="H54" i="3"/>
  <c r="F54" i="3"/>
  <c r="G48" i="3"/>
  <c r="H48" i="3"/>
  <c r="F48" i="3"/>
  <c r="G42" i="3"/>
  <c r="H42" i="3"/>
  <c r="F42" i="3"/>
  <c r="G36" i="3"/>
  <c r="H36" i="3"/>
  <c r="F36" i="3"/>
  <c r="G30" i="3"/>
  <c r="H30" i="3"/>
  <c r="F30" i="3"/>
  <c r="E7" i="6"/>
  <c r="E6" i="6"/>
  <c r="E24" i="5"/>
  <c r="D24" i="5"/>
  <c r="E23" i="5"/>
  <c r="D23" i="5"/>
  <c r="D22" i="5"/>
  <c r="E22" i="5" s="1"/>
  <c r="D21" i="5"/>
  <c r="E21" i="5" s="1"/>
  <c r="D19" i="5"/>
  <c r="E18" i="5"/>
  <c r="E19" i="5" s="1"/>
  <c r="E17" i="5"/>
  <c r="E16" i="5"/>
  <c r="E15" i="5"/>
  <c r="D14" i="5"/>
  <c r="E14" i="5" s="1"/>
  <c r="E12" i="5"/>
  <c r="E11" i="5"/>
  <c r="E10" i="5"/>
  <c r="D10" i="5"/>
  <c r="E8" i="5"/>
  <c r="E7" i="5"/>
  <c r="D7" i="5"/>
  <c r="D7" i="4"/>
  <c r="E19" i="6" s="1"/>
  <c r="K7" i="6" l="1"/>
  <c r="K6" i="6"/>
  <c r="R22" i="3"/>
  <c r="K15" i="6"/>
  <c r="R21" i="3"/>
  <c r="R19" i="3"/>
  <c r="R18" i="3"/>
  <c r="J11" i="6"/>
  <c r="R20" i="3"/>
  <c r="N23" i="3"/>
  <c r="G11" i="6" s="1"/>
  <c r="M23" i="3"/>
  <c r="L23" i="3"/>
  <c r="E11" i="6" s="1"/>
  <c r="H55" i="3"/>
  <c r="G12" i="6" s="1"/>
  <c r="F55" i="3"/>
  <c r="E12" i="6" s="1"/>
  <c r="K14" i="6"/>
  <c r="K13" i="6"/>
  <c r="G55" i="3"/>
  <c r="F12" i="6" s="1"/>
  <c r="F11" i="6" l="1"/>
  <c r="K11" i="6" s="1"/>
  <c r="K9" i="6"/>
  <c r="R23" i="3"/>
  <c r="K12" i="6"/>
  <c r="K16" i="6" l="1"/>
  <c r="L11" i="3"/>
  <c r="L87" i="3" l="1"/>
  <c r="L88" i="3"/>
  <c r="L86" i="3"/>
  <c r="L81" i="3"/>
  <c r="L80" i="3"/>
  <c r="L59" i="3"/>
  <c r="L52" i="3"/>
  <c r="L53" i="3"/>
  <c r="L51" i="3"/>
  <c r="L46" i="3"/>
  <c r="L47" i="3"/>
  <c r="L45" i="3"/>
  <c r="L40" i="3"/>
  <c r="L41" i="3"/>
  <c r="L39" i="3"/>
  <c r="L34" i="3"/>
  <c r="L35" i="3"/>
  <c r="L33" i="3"/>
  <c r="L28" i="3"/>
  <c r="L29" i="3"/>
  <c r="L27" i="3"/>
  <c r="L76" i="3" l="1"/>
  <c r="L36" i="3"/>
  <c r="L48" i="3"/>
  <c r="L82" i="3"/>
  <c r="L42" i="3"/>
  <c r="L54" i="3"/>
  <c r="L89" i="3"/>
  <c r="L30" i="3"/>
  <c r="L55" i="3" l="1"/>
  <c r="L91" i="3" s="1"/>
  <c r="H7" i="4" l="1"/>
  <c r="E8" i="4" l="1"/>
  <c r="E14" i="4"/>
  <c r="E18" i="4"/>
  <c r="E13" i="4"/>
  <c r="E17" i="4"/>
  <c r="E12" i="4"/>
  <c r="E11" i="4"/>
  <c r="E19" i="4"/>
  <c r="E10" i="4"/>
  <c r="G20" i="6" s="1"/>
  <c r="E23" i="4"/>
  <c r="E22" i="4"/>
  <c r="E16" i="4"/>
  <c r="G21" i="6" s="1"/>
  <c r="E24" i="4"/>
  <c r="E21" i="4"/>
  <c r="G22" i="6" s="1"/>
  <c r="E7" i="4"/>
  <c r="G19" i="6" s="1"/>
</calcChain>
</file>

<file path=xl/sharedStrings.xml><?xml version="1.0" encoding="utf-8"?>
<sst xmlns="http://schemas.openxmlformats.org/spreadsheetml/2006/main" count="171" uniqueCount="118">
  <si>
    <t>Partner:</t>
  </si>
  <si>
    <t>Sida</t>
  </si>
  <si>
    <t>Amount</t>
  </si>
  <si>
    <t xml:space="preserve">Indirect cost </t>
  </si>
  <si>
    <t>total</t>
  </si>
  <si>
    <t>Key ratio  1</t>
  </si>
  <si>
    <t>% of total budget</t>
  </si>
  <si>
    <t>Total budget</t>
  </si>
  <si>
    <t>Explanation</t>
  </si>
  <si>
    <t>Value</t>
  </si>
  <si>
    <t>Disbursements to local civil society organisations in ODA countries, through a formal agreement.</t>
  </si>
  <si>
    <t>Disbursements to organisations in ODA countries</t>
  </si>
  <si>
    <t>Key ratio 2</t>
  </si>
  <si>
    <t>Costs that are not paid to local partners in ODA countries but still directly strengthen their capacity.</t>
  </si>
  <si>
    <t>Cost for strengthen organisations´ capacity</t>
  </si>
  <si>
    <t>Direct support to informal actors.</t>
  </si>
  <si>
    <t>Informal actors</t>
  </si>
  <si>
    <t>Key ratio 3</t>
  </si>
  <si>
    <r>
      <rPr>
        <i/>
        <sz val="11"/>
        <color theme="1"/>
        <rFont val="Aptos Narrow"/>
        <family val="2"/>
        <scheme val="minor"/>
      </rPr>
      <t>Only applicable for organisations based outside ODA countries.</t>
    </r>
    <r>
      <rPr>
        <sz val="11"/>
        <color theme="1"/>
        <rFont val="Aptos Narrow"/>
        <family val="2"/>
        <scheme val="minor"/>
      </rPr>
      <t xml:space="preserve">
Operational and administrative costs for the organisation as well as its head quarter-, local country-, regional offices, and partners outside ODA countries.
</t>
    </r>
  </si>
  <si>
    <t>Operational and administrative costs in home country</t>
  </si>
  <si>
    <t>Operational and administrative costs for regional offices</t>
  </si>
  <si>
    <t>Operational and administrative costs for local country offices</t>
  </si>
  <si>
    <t>Operational and administrative costs for partners outside ODA countries</t>
  </si>
  <si>
    <t>Total costs</t>
  </si>
  <si>
    <t>Costs in home country and ODA countries</t>
  </si>
  <si>
    <r>
      <rPr>
        <i/>
        <sz val="11"/>
        <color theme="1"/>
        <rFont val="Aptos Narrow"/>
        <family val="2"/>
        <scheme val="minor"/>
      </rPr>
      <t>Only applicable for organisations based outside ODA countries.</t>
    </r>
    <r>
      <rPr>
        <sz val="11"/>
        <color theme="1"/>
        <rFont val="Aptos Narrow"/>
        <family val="2"/>
        <scheme val="minor"/>
      </rPr>
      <t xml:space="preserve">
Total costs in the organisation´s home country and costs for partners in and outside ODA countries. Value in Key ratio 2 shall be distributed based on where costs have incurred. This Key ratio = Key ratio 1, 2 and 3.</t>
    </r>
  </si>
  <si>
    <t xml:space="preserve">Total costs in home country </t>
  </si>
  <si>
    <t>Total costs in ODA countries (including local country- and regional offices)</t>
  </si>
  <si>
    <t>Total costs for partners outside ODA countries</t>
  </si>
  <si>
    <t>Total</t>
  </si>
  <si>
    <r>
      <t xml:space="preserve">Skriv projektsinformationen i de </t>
    </r>
    <r>
      <rPr>
        <b/>
        <sz val="11"/>
        <color theme="0" tint="-0.34998626667073579"/>
        <rFont val="Aptos Narrow"/>
        <family val="2"/>
        <scheme val="minor"/>
      </rPr>
      <t>grå</t>
    </r>
    <r>
      <rPr>
        <b/>
        <sz val="11"/>
        <color theme="1" tint="0.249977111117893"/>
        <rFont val="Aptos Narrow"/>
        <family val="2"/>
        <scheme val="minor"/>
      </rPr>
      <t xml:space="preserve"> cellerna:</t>
    </r>
  </si>
  <si>
    <t>Projekt:</t>
  </si>
  <si>
    <t>Datum för budgetinlämning (datumformat ÅÅÅÅ-MM-DD):</t>
  </si>
  <si>
    <t>Projektets aktivitetsperiod Startdatum (datumformat ÅÅÅÅ-MM-DD):</t>
  </si>
  <si>
    <t>Projektets aktivitetsperiod Slutdatum (datumformat ÅÅÅÅ-MM-DD):</t>
  </si>
  <si>
    <r>
      <t xml:space="preserve">Skriv budgetinformation i de </t>
    </r>
    <r>
      <rPr>
        <b/>
        <sz val="11"/>
        <color theme="0" tint="-0.34998626667073579"/>
        <rFont val="Aptos Narrow"/>
        <family val="2"/>
        <scheme val="minor"/>
      </rPr>
      <t>grå</t>
    </r>
    <r>
      <rPr>
        <b/>
        <sz val="11"/>
        <color rgb="FFFF0000"/>
        <rFont val="Aptos Narrow"/>
        <family val="2"/>
        <scheme val="minor"/>
      </rPr>
      <t xml:space="preserve"> cellerna:</t>
    </r>
  </si>
  <si>
    <t>Intäkter:</t>
  </si>
  <si>
    <t>Belopp</t>
  </si>
  <si>
    <t>Egna medel</t>
  </si>
  <si>
    <t>[Annan givare 1]</t>
  </si>
  <si>
    <t>[Annan givare 2]</t>
  </si>
  <si>
    <t>[Annan givare 3]</t>
  </si>
  <si>
    <t>[Annan givare 4]</t>
  </si>
  <si>
    <t>[Annan givare 5]</t>
  </si>
  <si>
    <t>Direkta personalkostnader</t>
  </si>
  <si>
    <t>Roll/position</t>
  </si>
  <si>
    <t>Månadslön</t>
  </si>
  <si>
    <t>Antal heltidsmånader</t>
  </si>
  <si>
    <t>Total direkta personalkostnader</t>
  </si>
  <si>
    <t>Kostnadsslag</t>
  </si>
  <si>
    <t>Konsulttjänster och externa tjänster</t>
  </si>
  <si>
    <t>Resor och logi</t>
  </si>
  <si>
    <t>Konferens, möten och utbildning</t>
  </si>
  <si>
    <t>Material och utrustningar</t>
  </si>
  <si>
    <t>Övriga direkta kostnader</t>
  </si>
  <si>
    <t xml:space="preserve">Total direkta kostnader </t>
  </si>
  <si>
    <t>Lokala partners</t>
  </si>
  <si>
    <t>Lokala partners namn</t>
  </si>
  <si>
    <t>Land</t>
  </si>
  <si>
    <t>Total Lokala partners</t>
  </si>
  <si>
    <t>Revision och utvärdering</t>
  </si>
  <si>
    <t>Revision</t>
  </si>
  <si>
    <t>utvärdering</t>
  </si>
  <si>
    <t>Total revision och utvärdering</t>
  </si>
  <si>
    <t>Indirekta kostnader (overhead)</t>
  </si>
  <si>
    <t>Kommentarer:</t>
  </si>
  <si>
    <t xml:space="preserve">Totala kostnader: </t>
  </si>
  <si>
    <t>Total Indirekta kostnader (overhead)</t>
  </si>
  <si>
    <t xml:space="preserve">Intäkter </t>
  </si>
  <si>
    <t>Kostnader:</t>
  </si>
  <si>
    <t>Totala kostnader</t>
  </si>
  <si>
    <t>Totala intäkter</t>
  </si>
  <si>
    <t>Utbetalningar till lokala civilsamhällesorganisationer i ODA-länder genom ett formellt avtal.</t>
  </si>
  <si>
    <t>Utbetalningar till organisationer i ODA-länder</t>
  </si>
  <si>
    <t>Kostnader som inte betalas till lokala partners i ODA-länder men som ändå direkt stärker deras kapacitet.</t>
  </si>
  <si>
    <t>Kostnader för att stärka organisationers kapacitet i regionala och landkontor</t>
  </si>
  <si>
    <t>Kostnader för att stärka organisationers kapacitet för partners utanför ODA-länder</t>
  </si>
  <si>
    <t>Informella aktörer</t>
  </si>
  <si>
    <t>värde</t>
  </si>
  <si>
    <t>förklaring</t>
  </si>
  <si>
    <t>nyckeltal  1</t>
  </si>
  <si>
    <t>nyckeltal 2</t>
  </si>
  <si>
    <t>nyckeltal 3</t>
  </si>
  <si>
    <t>Verksamhet och indirekta kostnader i regionala och landkontor</t>
  </si>
  <si>
    <t>Verksamhet och indirekta kostnader för partners utanför ODA-länder</t>
  </si>
  <si>
    <t>Totala kostnader i ODA-länder (inklusive regionala och landkontor)</t>
  </si>
  <si>
    <t>Totala kostnader för partners utanför ODA-länder</t>
  </si>
  <si>
    <t>Direkt stöd till informella aktörer.</t>
  </si>
  <si>
    <t>Skriv budgetinformation i de grå cellerna:</t>
  </si>
  <si>
    <t>övriga bidragsgivare</t>
  </si>
  <si>
    <t>Lägg till eventuella bidragsgivare till insatsen utöver Sida:</t>
  </si>
  <si>
    <t>Finansiär namn</t>
  </si>
  <si>
    <t>Totala Intäkter</t>
  </si>
  <si>
    <t>Direkta kostnader (ej personal)</t>
  </si>
  <si>
    <t xml:space="preserve">Kostnader administrerade av svensk organisation: </t>
  </si>
  <si>
    <t>Skatt, Sociala avgifter och Försäkring</t>
  </si>
  <si>
    <t>(förklara gärna i kommentarsfält nedan)</t>
  </si>
  <si>
    <t>Verksamhet och indirekta kostnader för den svenska organisationen samt dess land- och regionkontor och partners utanför ODA-länder. Exklusive kostnader som redan tagits upp i nyckeltal 2.</t>
  </si>
  <si>
    <t>Totala kostnader i Sverige samt kostnader för partners inom och utanför ODA-länder. Värdet i nyckeltal 2 ska fördelas baserat på var kostnaderna har uppstått. Detta nyckeltal = nyckeltal 1, 2 och 3</t>
  </si>
  <si>
    <t>Totala kostnader i Sverige</t>
  </si>
  <si>
    <t>Verksamhet och indirekta kostnader i Sverige</t>
  </si>
  <si>
    <t>Kostnader för att stärka organisationers kapacitet i Sverige</t>
  </si>
  <si>
    <t>Nyckeltal</t>
  </si>
  <si>
    <t>Nyckeltal  1</t>
  </si>
  <si>
    <t>Nyckeltal  2</t>
  </si>
  <si>
    <t>Nyckeltal  3</t>
  </si>
  <si>
    <t>Kostnader i Sverige och ODA-länder</t>
  </si>
  <si>
    <t>ASOV Burundi</t>
  </si>
  <si>
    <t>WOMEN FOR FUTUR</t>
  </si>
  <si>
    <t>Administration/kontor SveO</t>
  </si>
  <si>
    <t>ASOV RDKongo</t>
  </si>
  <si>
    <t>ASOV Tanzania</t>
  </si>
  <si>
    <t>Burundi</t>
  </si>
  <si>
    <t>RDKongo</t>
  </si>
  <si>
    <t>Tanzania</t>
  </si>
  <si>
    <t>Projektledare</t>
  </si>
  <si>
    <t xml:space="preserve">Resor och logi </t>
  </si>
  <si>
    <t>Konsult kostnaderna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</si>
</sst>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;\(#,##0\);&quot;-&quot;"/>
    <numFmt numFmtId="165" formatCode="0.0000"/>
    <numFmt numFmtId="166" formatCode="#,##0_);\(#,##0\);&quot; - &quot;_);@_)"/>
    <numFmt numFmtId="167" formatCode="0.0%"/>
    <numFmt numFmtId="168" formatCode="_-* #,##0_-;\-* #,##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indexed="25"/>
      <name val="Arial Narrow"/>
      <family val="2"/>
    </font>
    <font>
      <b/>
      <sz val="11"/>
      <color theme="1" tint="0.249977111117893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0" tint="-0.34998626667073579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164" fontId="3" fillId="0" borderId="2">
      <alignment horizontal="left"/>
    </xf>
    <xf numFmtId="43" fontId="1" fillId="0" borderId="0" applyFont="0" applyFill="0" applyBorder="0" applyAlignment="0" applyProtection="0"/>
  </cellStyleXfs>
  <cellXfs count="223">
    <xf numFmtId="0" fontId="0" fillId="0" borderId="0" xfId="0"/>
    <xf numFmtId="0" fontId="6" fillId="0" borderId="0" xfId="0" applyFont="1"/>
    <xf numFmtId="0" fontId="5" fillId="5" borderId="3" xfId="2" applyFont="1" applyFill="1" applyBorder="1" applyAlignment="1" applyProtection="1">
      <alignment horizontal="left"/>
      <protection locked="0"/>
    </xf>
    <xf numFmtId="166" fontId="1" fillId="5" borderId="3" xfId="3" applyNumberFormat="1" applyFill="1" applyBorder="1" applyAlignment="1" applyProtection="1">
      <alignment vertical="top" wrapText="1"/>
      <protection locked="0"/>
    </xf>
    <xf numFmtId="0" fontId="5" fillId="6" borderId="0" xfId="2" applyFont="1" applyFill="1" applyBorder="1" applyAlignment="1" applyProtection="1">
      <protection locked="0"/>
    </xf>
    <xf numFmtId="0" fontId="2" fillId="4" borderId="13" xfId="0" applyFont="1" applyFill="1" applyBorder="1"/>
    <xf numFmtId="166" fontId="1" fillId="6" borderId="0" xfId="3" applyNumberFormat="1" applyFill="1" applyBorder="1" applyAlignment="1" applyProtection="1">
      <alignment horizontal="center" vertical="top" wrapText="1"/>
      <protection locked="0"/>
    </xf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9" fillId="6" borderId="0" xfId="2" applyFont="1" applyFill="1" applyBorder="1" applyAlignment="1" applyProtection="1">
      <alignment horizontal="center"/>
      <protection locked="0"/>
    </xf>
    <xf numFmtId="1" fontId="10" fillId="6" borderId="0" xfId="1" applyNumberFormat="1" applyFont="1" applyFill="1" applyBorder="1"/>
    <xf numFmtId="3" fontId="0" fillId="4" borderId="3" xfId="0" applyNumberFormat="1" applyFill="1" applyBorder="1"/>
    <xf numFmtId="3" fontId="0" fillId="4" borderId="12" xfId="1" applyNumberFormat="1" applyFont="1" applyFill="1" applyBorder="1"/>
    <xf numFmtId="0" fontId="6" fillId="0" borderId="0" xfId="0" applyFont="1" applyAlignment="1">
      <alignment horizontal="left"/>
    </xf>
    <xf numFmtId="0" fontId="0" fillId="0" borderId="0" xfId="0" applyProtection="1">
      <protection locked="0"/>
    </xf>
    <xf numFmtId="0" fontId="11" fillId="7" borderId="18" xfId="0" applyFont="1" applyFill="1" applyBorder="1" applyAlignment="1">
      <alignment horizontal="center" vertical="center"/>
    </xf>
    <xf numFmtId="0" fontId="2" fillId="7" borderId="18" xfId="0" applyFont="1" applyFill="1" applyBorder="1"/>
    <xf numFmtId="0" fontId="11" fillId="5" borderId="19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vertical="center"/>
    </xf>
    <xf numFmtId="3" fontId="12" fillId="5" borderId="20" xfId="0" applyNumberFormat="1" applyFont="1" applyFill="1" applyBorder="1" applyAlignment="1" applyProtection="1">
      <alignment horizontal="center" vertical="center" wrapText="1"/>
      <protection hidden="1"/>
    </xf>
    <xf numFmtId="167" fontId="2" fillId="5" borderId="20" xfId="1" applyNumberFormat="1" applyFont="1" applyFill="1" applyBorder="1" applyAlignment="1" applyProtection="1">
      <alignment horizontal="center"/>
      <protection hidden="1"/>
    </xf>
    <xf numFmtId="168" fontId="0" fillId="0" borderId="21" xfId="5" applyNumberFormat="1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left" vertical="top" wrapText="1"/>
    </xf>
    <xf numFmtId="0" fontId="12" fillId="0" borderId="23" xfId="0" applyFont="1" applyBorder="1" applyAlignment="1">
      <alignment vertical="center" wrapText="1"/>
    </xf>
    <xf numFmtId="3" fontId="12" fillId="0" borderId="21" xfId="0" applyNumberFormat="1" applyFont="1" applyBorder="1" applyAlignment="1" applyProtection="1">
      <alignment horizontal="center" vertical="center" wrapText="1"/>
      <protection locked="0"/>
    </xf>
    <xf numFmtId="167" fontId="0" fillId="0" borderId="24" xfId="0" applyNumberFormat="1" applyBorder="1" applyAlignment="1" applyProtection="1">
      <alignment horizontal="center" vertical="center"/>
      <protection hidden="1"/>
    </xf>
    <xf numFmtId="9" fontId="2" fillId="7" borderId="18" xfId="0" applyNumberFormat="1" applyFont="1" applyFill="1" applyBorder="1" applyProtection="1">
      <protection hidden="1"/>
    </xf>
    <xf numFmtId="167" fontId="2" fillId="5" borderId="20" xfId="0" applyNumberFormat="1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left" vertical="top" wrapText="1"/>
    </xf>
    <xf numFmtId="0" fontId="12" fillId="0" borderId="3" xfId="0" applyFont="1" applyBorder="1" applyAlignment="1">
      <alignment vertical="center" wrapText="1"/>
    </xf>
    <xf numFmtId="3" fontId="12" fillId="0" borderId="3" xfId="0" applyNumberFormat="1" applyFont="1" applyBorder="1" applyAlignment="1" applyProtection="1">
      <alignment horizontal="center" vertical="center" wrapText="1"/>
      <protection locked="0"/>
    </xf>
    <xf numFmtId="3" fontId="11" fillId="5" borderId="2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1" xfId="0" applyBorder="1" applyAlignment="1">
      <alignment wrapText="1"/>
    </xf>
    <xf numFmtId="167" fontId="0" fillId="0" borderId="21" xfId="0" applyNumberFormat="1" applyBorder="1" applyAlignment="1" applyProtection="1">
      <alignment horizontal="center" vertical="center"/>
      <protection hidden="1"/>
    </xf>
    <xf numFmtId="3" fontId="12" fillId="0" borderId="28" xfId="0" applyNumberFormat="1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>
      <alignment wrapText="1"/>
    </xf>
    <xf numFmtId="168" fontId="11" fillId="7" borderId="32" xfId="5" applyNumberFormat="1" applyFont="1" applyFill="1" applyBorder="1" applyAlignment="1" applyProtection="1">
      <alignment horizontal="center" vertical="center"/>
    </xf>
    <xf numFmtId="9" fontId="11" fillId="7" borderId="18" xfId="1" applyFont="1" applyFill="1" applyBorder="1" applyAlignment="1" applyProtection="1">
      <alignment horizontal="center" vertical="center"/>
      <protection hidden="1"/>
    </xf>
    <xf numFmtId="0" fontId="11" fillId="7" borderId="32" xfId="0" applyFont="1" applyFill="1" applyBorder="1" applyAlignment="1">
      <alignment horizontal="center" vertical="center"/>
    </xf>
    <xf numFmtId="9" fontId="2" fillId="7" borderId="32" xfId="0" applyNumberFormat="1" applyFont="1" applyFill="1" applyBorder="1" applyProtection="1">
      <protection hidden="1"/>
    </xf>
    <xf numFmtId="3" fontId="12" fillId="0" borderId="3" xfId="0" applyNumberFormat="1" applyFont="1" applyBorder="1" applyAlignment="1" applyProtection="1">
      <alignment horizontal="center" vertical="center" wrapText="1"/>
      <protection hidden="1"/>
    </xf>
    <xf numFmtId="0" fontId="12" fillId="0" borderId="3" xfId="0" applyFont="1" applyBorder="1" applyAlignment="1">
      <alignment wrapText="1"/>
    </xf>
    <xf numFmtId="0" fontId="0" fillId="0" borderId="35" xfId="0" applyBorder="1"/>
    <xf numFmtId="3" fontId="12" fillId="0" borderId="35" xfId="0" applyNumberFormat="1" applyFont="1" applyBorder="1" applyAlignment="1" applyProtection="1">
      <alignment horizontal="center" vertical="center" wrapText="1"/>
      <protection hidden="1"/>
    </xf>
    <xf numFmtId="167" fontId="0" fillId="0" borderId="36" xfId="0" applyNumberFormat="1" applyBorder="1" applyAlignment="1" applyProtection="1">
      <alignment horizontal="center" vertical="center"/>
      <protection hidden="1"/>
    </xf>
    <xf numFmtId="0" fontId="11" fillId="4" borderId="19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3" fontId="11" fillId="4" borderId="20" xfId="0" applyNumberFormat="1" applyFont="1" applyFill="1" applyBorder="1" applyAlignment="1" applyProtection="1">
      <alignment horizontal="center" vertical="center" wrapText="1"/>
      <protection hidden="1"/>
    </xf>
    <xf numFmtId="0" fontId="1" fillId="4" borderId="37" xfId="0" applyFont="1" applyFill="1" applyBorder="1"/>
    <xf numFmtId="165" fontId="5" fillId="5" borderId="38" xfId="0" applyNumberFormat="1" applyFont="1" applyFill="1" applyBorder="1" applyAlignment="1" applyProtection="1">
      <alignment horizontal="left"/>
      <protection locked="0"/>
    </xf>
    <xf numFmtId="0" fontId="1" fillId="0" borderId="43" xfId="0" applyFont="1" applyBorder="1"/>
    <xf numFmtId="0" fontId="1" fillId="0" borderId="44" xfId="0" applyFont="1" applyBorder="1"/>
    <xf numFmtId="0" fontId="1" fillId="0" borderId="46" xfId="0" applyFont="1" applyBorder="1"/>
    <xf numFmtId="0" fontId="1" fillId="0" borderId="39" xfId="0" applyFont="1" applyBorder="1"/>
    <xf numFmtId="0" fontId="1" fillId="4" borderId="47" xfId="0" applyFont="1" applyFill="1" applyBorder="1"/>
    <xf numFmtId="14" fontId="5" fillId="5" borderId="45" xfId="0" applyNumberFormat="1" applyFont="1" applyFill="1" applyBorder="1" applyAlignment="1" applyProtection="1">
      <alignment horizontal="left"/>
      <protection locked="0"/>
    </xf>
    <xf numFmtId="0" fontId="1" fillId="4" borderId="41" xfId="0" applyFont="1" applyFill="1" applyBorder="1"/>
    <xf numFmtId="14" fontId="5" fillId="5" borderId="48" xfId="0" applyNumberFormat="1" applyFont="1" applyFill="1" applyBorder="1" applyAlignment="1" applyProtection="1">
      <alignment horizontal="left"/>
      <protection locked="0"/>
    </xf>
    <xf numFmtId="0" fontId="1" fillId="0" borderId="23" xfId="0" applyFont="1" applyBorder="1"/>
    <xf numFmtId="0" fontId="5" fillId="0" borderId="49" xfId="0" applyFont="1" applyBorder="1"/>
    <xf numFmtId="3" fontId="0" fillId="5" borderId="13" xfId="1" applyNumberFormat="1" applyFont="1" applyFill="1" applyBorder="1"/>
    <xf numFmtId="3" fontId="0" fillId="5" borderId="14" xfId="1" applyNumberFormat="1" applyFont="1" applyFill="1" applyBorder="1"/>
    <xf numFmtId="3" fontId="2" fillId="4" borderId="3" xfId="1" applyNumberFormat="1" applyFont="1" applyFill="1" applyBorder="1"/>
    <xf numFmtId="3" fontId="9" fillId="4" borderId="3" xfId="2" applyNumberFormat="1" applyFont="1" applyFill="1" applyBorder="1" applyAlignment="1" applyProtection="1">
      <protection locked="0"/>
    </xf>
    <xf numFmtId="3" fontId="2" fillId="4" borderId="59" xfId="1" applyNumberFormat="1" applyFont="1" applyFill="1" applyBorder="1"/>
    <xf numFmtId="3" fontId="2" fillId="4" borderId="60" xfId="1" applyNumberFormat="1" applyFont="1" applyFill="1" applyBorder="1"/>
    <xf numFmtId="3" fontId="2" fillId="4" borderId="61" xfId="1" applyNumberFormat="1" applyFont="1" applyFill="1" applyBorder="1"/>
    <xf numFmtId="3" fontId="12" fillId="5" borderId="21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3" xfId="0" applyNumberFormat="1" applyFont="1" applyFill="1" applyBorder="1"/>
    <xf numFmtId="9" fontId="2" fillId="4" borderId="20" xfId="1" applyFont="1" applyFill="1" applyBorder="1" applyAlignment="1" applyProtection="1">
      <alignment horizontal="center"/>
      <protection hidden="1"/>
    </xf>
    <xf numFmtId="9" fontId="0" fillId="4" borderId="24" xfId="1" applyFont="1" applyFill="1" applyBorder="1" applyAlignment="1" applyProtection="1">
      <alignment horizontal="center" vertical="center"/>
      <protection hidden="1"/>
    </xf>
    <xf numFmtId="3" fontId="0" fillId="5" borderId="3" xfId="1" applyNumberFormat="1" applyFont="1" applyFill="1" applyBorder="1" applyProtection="1">
      <protection locked="0"/>
    </xf>
    <xf numFmtId="0" fontId="2" fillId="4" borderId="13" xfId="0" applyFont="1" applyFill="1" applyBorder="1" applyProtection="1">
      <protection locked="0"/>
    </xf>
    <xf numFmtId="3" fontId="0" fillId="5" borderId="3" xfId="0" applyNumberFormat="1" applyFill="1" applyBorder="1" applyProtection="1">
      <protection locked="0"/>
    </xf>
    <xf numFmtId="3" fontId="0" fillId="5" borderId="11" xfId="1" applyNumberFormat="1" applyFont="1" applyFill="1" applyBorder="1" applyProtection="1">
      <protection locked="0"/>
    </xf>
    <xf numFmtId="0" fontId="2" fillId="4" borderId="3" xfId="0" applyFont="1" applyFill="1" applyBorder="1" applyProtection="1">
      <protection locked="0"/>
    </xf>
    <xf numFmtId="0" fontId="0" fillId="5" borderId="3" xfId="0" applyFill="1" applyBorder="1" applyProtection="1">
      <protection locked="0"/>
    </xf>
    <xf numFmtId="3" fontId="7" fillId="4" borderId="3" xfId="2" applyNumberFormat="1" applyFont="1" applyFill="1" applyBorder="1" applyAlignment="1" applyProtection="1"/>
    <xf numFmtId="3" fontId="2" fillId="4" borderId="3" xfId="1" applyNumberFormat="1" applyFont="1" applyFill="1" applyBorder="1" applyProtection="1"/>
    <xf numFmtId="3" fontId="9" fillId="4" borderId="3" xfId="2" applyNumberFormat="1" applyFont="1" applyFill="1" applyBorder="1" applyAlignment="1" applyProtection="1"/>
    <xf numFmtId="0" fontId="0" fillId="4" borderId="22" xfId="0" applyFill="1" applyBorder="1" applyAlignment="1">
      <alignment horizontal="left" vertical="top" wrapText="1"/>
    </xf>
    <xf numFmtId="0" fontId="12" fillId="4" borderId="23" xfId="0" applyFont="1" applyFill="1" applyBorder="1" applyAlignment="1">
      <alignment vertical="center" wrapText="1"/>
    </xf>
    <xf numFmtId="0" fontId="0" fillId="4" borderId="25" xfId="0" applyFill="1" applyBorder="1" applyAlignment="1">
      <alignment horizontal="left" vertical="top" wrapText="1"/>
    </xf>
    <xf numFmtId="168" fontId="0" fillId="4" borderId="21" xfId="5" applyNumberFormat="1" applyFont="1" applyFill="1" applyBorder="1" applyAlignment="1" applyProtection="1">
      <alignment horizontal="center" vertical="center"/>
      <protection locked="0"/>
    </xf>
    <xf numFmtId="9" fontId="2" fillId="7" borderId="18" xfId="0" applyNumberFormat="1" applyFont="1" applyFill="1" applyBorder="1"/>
    <xf numFmtId="9" fontId="2" fillId="7" borderId="32" xfId="0" applyNumberFormat="1" applyFont="1" applyFill="1" applyBorder="1"/>
    <xf numFmtId="0" fontId="12" fillId="4" borderId="3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30" xfId="0" applyFill="1" applyBorder="1" applyAlignment="1">
      <alignment horizontal="left" vertical="top" wrapText="1"/>
    </xf>
    <xf numFmtId="9" fontId="0" fillId="4" borderId="21" xfId="0" applyNumberFormat="1" applyFill="1" applyBorder="1" applyAlignment="1">
      <alignment horizontal="center" vertical="center"/>
    </xf>
    <xf numFmtId="167" fontId="0" fillId="4" borderId="21" xfId="0" applyNumberFormat="1" applyFill="1" applyBorder="1" applyAlignment="1">
      <alignment horizontal="center" vertical="center"/>
    </xf>
    <xf numFmtId="0" fontId="0" fillId="4" borderId="35" xfId="0" applyFill="1" applyBorder="1" applyAlignment="1">
      <alignment horizontal="left" vertical="top"/>
    </xf>
    <xf numFmtId="9" fontId="0" fillId="4" borderId="24" xfId="0" applyNumberFormat="1" applyFill="1" applyBorder="1" applyAlignment="1">
      <alignment horizontal="center" vertical="center"/>
    </xf>
    <xf numFmtId="9" fontId="0" fillId="4" borderId="36" xfId="0" applyNumberForma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top"/>
    </xf>
    <xf numFmtId="3" fontId="11" fillId="4" borderId="20" xfId="0" applyNumberFormat="1" applyFont="1" applyFill="1" applyBorder="1" applyAlignment="1">
      <alignment horizontal="center" vertical="center" wrapText="1"/>
    </xf>
    <xf numFmtId="9" fontId="2" fillId="4" borderId="20" xfId="0" applyNumberFormat="1" applyFont="1" applyFill="1" applyBorder="1" applyAlignment="1">
      <alignment horizontal="center"/>
    </xf>
    <xf numFmtId="3" fontId="12" fillId="4" borderId="3" xfId="0" applyNumberFormat="1" applyFont="1" applyFill="1" applyBorder="1" applyAlignment="1">
      <alignment horizontal="center" vertical="center" wrapText="1"/>
    </xf>
    <xf numFmtId="3" fontId="12" fillId="4" borderId="35" xfId="0" applyNumberFormat="1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top"/>
    </xf>
    <xf numFmtId="0" fontId="16" fillId="0" borderId="0" xfId="0" applyFont="1" applyAlignment="1" applyProtection="1">
      <alignment horizontal="right"/>
      <protection locked="0"/>
    </xf>
    <xf numFmtId="2" fontId="0" fillId="5" borderId="3" xfId="0" applyNumberFormat="1" applyFill="1" applyBorder="1" applyProtection="1">
      <protection locked="0"/>
    </xf>
    <xf numFmtId="3" fontId="0" fillId="0" borderId="0" xfId="0" applyNumberFormat="1"/>
    <xf numFmtId="3" fontId="9" fillId="6" borderId="0" xfId="2" applyNumberFormat="1" applyFont="1" applyFill="1" applyBorder="1" applyAlignment="1" applyProtection="1">
      <alignment horizontal="center"/>
      <protection locked="0"/>
    </xf>
    <xf numFmtId="0" fontId="0" fillId="5" borderId="3" xfId="1" applyNumberFormat="1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3" xfId="0" applyFont="1" applyBorder="1" applyProtection="1">
      <protection locked="0"/>
    </xf>
    <xf numFmtId="164" fontId="4" fillId="4" borderId="7" xfId="4" applyFont="1" applyFill="1" applyBorder="1" applyAlignment="1">
      <alignment horizontal="left" vertical="top" wrapText="1"/>
    </xf>
    <xf numFmtId="164" fontId="4" fillId="4" borderId="9" xfId="4" applyFont="1" applyFill="1" applyBorder="1" applyAlignment="1">
      <alignment horizontal="left" vertical="top" wrapText="1"/>
    </xf>
    <xf numFmtId="0" fontId="5" fillId="5" borderId="41" xfId="0" applyFont="1" applyFill="1" applyBorder="1" applyAlignment="1" applyProtection="1">
      <alignment horizontal="left" wrapText="1"/>
      <protection locked="0"/>
    </xf>
    <xf numFmtId="0" fontId="5" fillId="5" borderId="42" xfId="0" applyFont="1" applyFill="1" applyBorder="1" applyAlignment="1" applyProtection="1">
      <alignment horizontal="left" wrapText="1"/>
      <protection locked="0"/>
    </xf>
    <xf numFmtId="0" fontId="1" fillId="5" borderId="37" xfId="0" applyFont="1" applyFill="1" applyBorder="1" applyAlignment="1" applyProtection="1">
      <alignment horizontal="left"/>
      <protection locked="0"/>
    </xf>
    <xf numFmtId="0" fontId="1" fillId="5" borderId="40" xfId="0" applyFont="1" applyFill="1" applyBorder="1" applyAlignment="1" applyProtection="1">
      <alignment horizontal="left"/>
      <protection locked="0"/>
    </xf>
    <xf numFmtId="0" fontId="5" fillId="5" borderId="37" xfId="0" applyFont="1" applyFill="1" applyBorder="1" applyAlignment="1" applyProtection="1">
      <alignment horizontal="left" wrapText="1"/>
      <protection locked="0"/>
    </xf>
    <xf numFmtId="0" fontId="5" fillId="5" borderId="40" xfId="0" applyFont="1" applyFill="1" applyBorder="1" applyAlignment="1" applyProtection="1">
      <alignment horizontal="left" wrapText="1"/>
      <protection locked="0"/>
    </xf>
    <xf numFmtId="0" fontId="2" fillId="4" borderId="47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5" fillId="5" borderId="11" xfId="2" applyFont="1" applyFill="1" applyBorder="1" applyAlignment="1" applyProtection="1">
      <alignment horizontal="left"/>
      <protection locked="0"/>
    </xf>
    <xf numFmtId="0" fontId="5" fillId="5" borderId="15" xfId="2" applyFont="1" applyFill="1" applyBorder="1" applyAlignment="1" applyProtection="1">
      <alignment horizontal="left"/>
      <protection locked="0"/>
    </xf>
    <xf numFmtId="0" fontId="5" fillId="5" borderId="12" xfId="2" applyFont="1" applyFill="1" applyBorder="1" applyAlignment="1" applyProtection="1">
      <alignment horizontal="left"/>
      <protection locked="0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4" borderId="14" xfId="2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166" fontId="1" fillId="5" borderId="3" xfId="3" applyNumberFormat="1" applyFill="1" applyBorder="1" applyAlignment="1" applyProtection="1">
      <alignment horizontal="left" vertical="top"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7" fillId="4" borderId="3" xfId="2" applyFont="1" applyFill="1" applyBorder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horizontal="left"/>
      <protection locked="0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9" fillId="4" borderId="6" xfId="2" applyFont="1" applyFill="1" applyBorder="1" applyAlignment="1" applyProtection="1">
      <alignment horizontal="center"/>
      <protection locked="0"/>
    </xf>
    <xf numFmtId="0" fontId="2" fillId="4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166" fontId="1" fillId="5" borderId="11" xfId="3" applyNumberFormat="1" applyFill="1" applyBorder="1" applyAlignment="1" applyProtection="1">
      <alignment horizontal="left" vertical="top" wrapText="1"/>
      <protection locked="0"/>
    </xf>
    <xf numFmtId="166" fontId="1" fillId="5" borderId="12" xfId="3" applyNumberFormat="1" applyFill="1" applyBorder="1" applyAlignment="1" applyProtection="1">
      <alignment horizontal="left" vertical="top" wrapText="1"/>
      <protection locked="0"/>
    </xf>
    <xf numFmtId="166" fontId="1" fillId="6" borderId="8" xfId="3" applyNumberForma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 vertical="top"/>
    </xf>
    <xf numFmtId="0" fontId="11" fillId="7" borderId="34" xfId="0" applyFont="1" applyFill="1" applyBorder="1" applyAlignment="1">
      <alignment horizontal="center" vertical="top"/>
    </xf>
    <xf numFmtId="0" fontId="0" fillId="4" borderId="25" xfId="0" applyFill="1" applyBorder="1" applyAlignment="1">
      <alignment horizontal="left" vertical="top" wrapText="1"/>
    </xf>
    <xf numFmtId="0" fontId="0" fillId="4" borderId="25" xfId="0" applyFill="1" applyBorder="1" applyAlignment="1">
      <alignment horizontal="left" vertical="top"/>
    </xf>
    <xf numFmtId="0" fontId="0" fillId="4" borderId="29" xfId="0" applyFill="1" applyBorder="1" applyAlignment="1">
      <alignment horizontal="left" vertical="top"/>
    </xf>
    <xf numFmtId="0" fontId="11" fillId="7" borderId="16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11" fillId="7" borderId="16" xfId="0" applyFont="1" applyFill="1" applyBorder="1" applyAlignment="1">
      <alignment horizontal="center" vertical="top"/>
    </xf>
    <xf numFmtId="0" fontId="11" fillId="7" borderId="17" xfId="0" applyFont="1" applyFill="1" applyBorder="1" applyAlignment="1">
      <alignment horizontal="center" vertical="top"/>
    </xf>
    <xf numFmtId="0" fontId="13" fillId="4" borderId="26" xfId="0" applyFont="1" applyFill="1" applyBorder="1" applyAlignment="1">
      <alignment horizontal="left" vertical="top" wrapText="1"/>
    </xf>
    <xf numFmtId="0" fontId="0" fillId="4" borderId="29" xfId="0" applyFill="1" applyBorder="1" applyAlignment="1">
      <alignment horizontal="left" vertical="top" wrapText="1"/>
    </xf>
    <xf numFmtId="0" fontId="11" fillId="4" borderId="54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11" fillId="4" borderId="55" xfId="0" applyFont="1" applyFill="1" applyBorder="1" applyAlignment="1">
      <alignment horizontal="center" vertical="center"/>
    </xf>
    <xf numFmtId="9" fontId="0" fillId="5" borderId="3" xfId="1" applyFont="1" applyFill="1" applyBorder="1" applyAlignment="1">
      <alignment horizontal="center"/>
    </xf>
    <xf numFmtId="9" fontId="0" fillId="5" borderId="11" xfId="1" applyFont="1" applyFill="1" applyBorder="1" applyAlignment="1">
      <alignment horizontal="center"/>
    </xf>
    <xf numFmtId="9" fontId="0" fillId="5" borderId="24" xfId="1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3" fontId="0" fillId="5" borderId="35" xfId="0" applyNumberFormat="1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9" fontId="0" fillId="5" borderId="35" xfId="1" applyFont="1" applyFill="1" applyBorder="1" applyAlignment="1">
      <alignment horizontal="center"/>
    </xf>
    <xf numFmtId="9" fontId="0" fillId="5" borderId="30" xfId="1" applyFont="1" applyFill="1" applyBorder="1" applyAlignment="1">
      <alignment horizontal="center"/>
    </xf>
    <xf numFmtId="9" fontId="0" fillId="5" borderId="36" xfId="1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3" fontId="0" fillId="5" borderId="3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0" fillId="4" borderId="54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left" vertical="center"/>
    </xf>
    <xf numFmtId="0" fontId="2" fillId="4" borderId="58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7" fillId="4" borderId="31" xfId="2" applyFont="1" applyFill="1" applyBorder="1" applyAlignment="1" applyProtection="1">
      <alignment horizontal="left"/>
      <protection locked="0"/>
    </xf>
    <xf numFmtId="0" fontId="7" fillId="4" borderId="58" xfId="2" applyFont="1" applyFill="1" applyBorder="1" applyAlignment="1" applyProtection="1">
      <alignment horizontal="left"/>
      <protection locked="0"/>
    </xf>
    <xf numFmtId="0" fontId="7" fillId="4" borderId="17" xfId="2" applyFont="1" applyFill="1" applyBorder="1" applyAlignment="1" applyProtection="1">
      <alignment horizontal="left"/>
      <protection locked="0"/>
    </xf>
    <xf numFmtId="0" fontId="7" fillId="5" borderId="56" xfId="2" applyFont="1" applyFill="1" applyBorder="1" applyAlignment="1" applyProtection="1">
      <alignment horizontal="left"/>
      <protection locked="0"/>
    </xf>
    <xf numFmtId="0" fontId="7" fillId="5" borderId="4" xfId="2" applyFont="1" applyFill="1" applyBorder="1" applyAlignment="1" applyProtection="1">
      <alignment horizontal="left"/>
      <protection locked="0"/>
    </xf>
    <xf numFmtId="0" fontId="7" fillId="5" borderId="5" xfId="2" applyFont="1" applyFill="1" applyBorder="1" applyAlignment="1" applyProtection="1">
      <alignment horizontal="left"/>
      <protection locked="0"/>
    </xf>
    <xf numFmtId="0" fontId="10" fillId="4" borderId="16" xfId="0" applyFont="1" applyFill="1" applyBorder="1" applyAlignment="1">
      <alignment horizontal="center" vertical="center"/>
    </xf>
    <xf numFmtId="0" fontId="10" fillId="4" borderId="51" xfId="0" applyFont="1" applyFill="1" applyBorder="1" applyAlignment="1">
      <alignment horizontal="center" vertical="center"/>
    </xf>
    <xf numFmtId="0" fontId="10" fillId="4" borderId="53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/>
    </xf>
    <xf numFmtId="0" fontId="2" fillId="4" borderId="55" xfId="0" applyFont="1" applyFill="1" applyBorder="1" applyAlignment="1">
      <alignment horizontal="center" vertical="center"/>
    </xf>
    <xf numFmtId="0" fontId="2" fillId="4" borderId="62" xfId="0" applyFont="1" applyFill="1" applyBorder="1" applyAlignment="1">
      <alignment horizontal="center" vertical="center"/>
    </xf>
    <xf numFmtId="0" fontId="7" fillId="5" borderId="52" xfId="2" applyFont="1" applyFill="1" applyBorder="1" applyAlignment="1" applyProtection="1">
      <alignment horizontal="left"/>
      <protection locked="0"/>
    </xf>
    <xf numFmtId="0" fontId="7" fillId="5" borderId="15" xfId="2" applyFont="1" applyFill="1" applyBorder="1" applyAlignment="1" applyProtection="1">
      <alignment horizontal="left"/>
      <protection locked="0"/>
    </xf>
    <xf numFmtId="0" fontId="7" fillId="5" borderId="12" xfId="2" applyFont="1" applyFill="1" applyBorder="1" applyAlignment="1" applyProtection="1">
      <alignment horizontal="left"/>
      <protection locked="0"/>
    </xf>
    <xf numFmtId="0" fontId="7" fillId="5" borderId="63" xfId="2" applyFont="1" applyFill="1" applyBorder="1" applyAlignment="1" applyProtection="1">
      <alignment horizontal="left"/>
      <protection locked="0"/>
    </xf>
    <xf numFmtId="0" fontId="7" fillId="5" borderId="64" xfId="2" applyFont="1" applyFill="1" applyBorder="1" applyAlignment="1" applyProtection="1">
      <alignment horizontal="left"/>
      <protection locked="0"/>
    </xf>
    <xf numFmtId="0" fontId="7" fillId="5" borderId="65" xfId="2" applyFont="1" applyFill="1" applyBorder="1" applyAlignment="1" applyProtection="1">
      <alignment horizontal="left"/>
      <protection locked="0"/>
    </xf>
    <xf numFmtId="0" fontId="7" fillId="5" borderId="57" xfId="2" applyFont="1" applyFill="1" applyBorder="1" applyAlignment="1" applyProtection="1">
      <alignment horizontal="left"/>
      <protection locked="0"/>
    </xf>
    <xf numFmtId="0" fontId="7" fillId="5" borderId="8" xfId="2" applyFont="1" applyFill="1" applyBorder="1" applyAlignment="1" applyProtection="1">
      <alignment horizontal="left"/>
      <protection locked="0"/>
    </xf>
    <xf numFmtId="0" fontId="7" fillId="5" borderId="9" xfId="2" applyFont="1" applyFill="1" applyBorder="1" applyAlignment="1" applyProtection="1">
      <alignment horizontal="left"/>
      <protection locked="0"/>
    </xf>
    <xf numFmtId="0" fontId="0" fillId="0" borderId="2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168" fontId="11" fillId="7" borderId="31" xfId="5" applyNumberFormat="1" applyFont="1" applyFill="1" applyBorder="1" applyAlignment="1" applyProtection="1">
      <alignment horizontal="center" vertical="center"/>
    </xf>
    <xf numFmtId="168" fontId="11" fillId="7" borderId="17" xfId="5" applyNumberFormat="1" applyFont="1" applyFill="1" applyBorder="1" applyAlignment="1" applyProtection="1">
      <alignment horizontal="center" vertical="center"/>
    </xf>
    <xf numFmtId="0" fontId="11" fillId="7" borderId="33" xfId="0" applyFont="1" applyFill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/>
    </xf>
    <xf numFmtId="3" fontId="8" fillId="5" borderId="3" xfId="0" applyNumberFormat="1" applyFont="1" applyFill="1" applyBorder="1"/>
    <xf numFmtId="3" fontId="10" fillId="5" borderId="3" xfId="1" applyNumberFormat="1" applyFont="1" applyFill="1" applyBorder="1"/>
  </cellXfs>
  <cellStyles count="6">
    <cellStyle name="20 % - Dekorfärg6" xfId="3" builtinId="50"/>
    <cellStyle name="Anteckning" xfId="2" builtinId="10"/>
    <cellStyle name="EYCurrency" xfId="4" xr:uid="{D139459D-569B-43B4-8D52-8145E2AE0A0C}"/>
    <cellStyle name="Normal" xfId="0" builtinId="0"/>
    <cellStyle name="Procent" xfId="1" builtinId="5"/>
    <cellStyle name="Tusental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312421</xdr:colOff>
      <xdr:row>0</xdr:row>
      <xdr:rowOff>0</xdr:rowOff>
    </xdr:from>
    <xdr:to>
      <xdr:col>9</xdr:col>
      <xdr:colOff>415291</xdr:colOff>
      <xdr:row>2</xdr:row>
      <xdr:rowOff>263138</xdr:rowOff>
    </xdr:to>
    <xdr:pic>
      <xdr:nvPicPr>
        <xdr:cNvPr id="2" name="Picture 1" descr="Startsida | Styrelsen för internationellt utvecklingssamarbete | Sida">
          <a:extLst>
            <a:ext uri="{FF2B5EF4-FFF2-40B4-BE49-F238E27FC236}">
              <a16:creationId xmlns:a16="http://schemas.microsoft.com/office/drawing/2014/main" id="{751670B1-8C18-4433-95AA-66F271FA67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19" t="36331" r="25719" b="42445"/>
        <a:stretch/>
      </xdr:blipFill>
      <xdr:spPr bwMode="auto">
        <a:xfrm>
          <a:off x="5623561" y="0"/>
          <a:ext cx="1607820" cy="703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94</xdr:row>
      <xdr:rowOff>5715</xdr:rowOff>
    </xdr:from>
    <xdr:to>
      <xdr:col>11</xdr:col>
      <xdr:colOff>760095</xdr:colOff>
      <xdr:row>110</xdr:row>
      <xdr:rowOff>97155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223A115-AF28-FF14-875F-422791E955B1}"/>
            </a:ext>
          </a:extLst>
        </xdr:cNvPr>
        <xdr:cNvSpPr txBox="1"/>
      </xdr:nvSpPr>
      <xdr:spPr>
        <a:xfrm>
          <a:off x="257175" y="15702915"/>
          <a:ext cx="6903720" cy="3139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Kostnader som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hanteras av ASOV Stockholm inkluderar stöd till partnerorganisationer i kapacitetsstärkande kring såväl administration och sakfrågor som workshopmetodik. I fliken Key ratios (11D) inkluderas; resor och logi och konstultkostnader. I fliken Key ratios (D17) inkluderas revision, utvärdering, administration samt lön.</a:t>
          </a:r>
        </a:p>
        <a:p>
          <a:endParaRPr lang="sv-SE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85725</xdr:rowOff>
    </xdr:from>
    <xdr:to>
      <xdr:col>1</xdr:col>
      <xdr:colOff>1884465</xdr:colOff>
      <xdr:row>4</xdr:row>
      <xdr:rowOff>130175</xdr:rowOff>
    </xdr:to>
    <xdr:pic>
      <xdr:nvPicPr>
        <xdr:cNvPr id="2" name="Picture 1" descr="Startsida | Styrelsen för internationellt utvecklingssamarbete | Sida">
          <a:extLst>
            <a:ext uri="{FF2B5EF4-FFF2-40B4-BE49-F238E27FC236}">
              <a16:creationId xmlns:a16="http://schemas.microsoft.com/office/drawing/2014/main" id="{479570AF-8289-43FF-933B-2DF2036102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19" t="36331" r="25719" b="42445"/>
        <a:stretch/>
      </xdr:blipFill>
      <xdr:spPr bwMode="auto">
        <a:xfrm>
          <a:off x="685800" y="85725"/>
          <a:ext cx="1815885" cy="783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85725</xdr:rowOff>
    </xdr:from>
    <xdr:to>
      <xdr:col>1</xdr:col>
      <xdr:colOff>1892085</xdr:colOff>
      <xdr:row>4</xdr:row>
      <xdr:rowOff>137795</xdr:rowOff>
    </xdr:to>
    <xdr:pic>
      <xdr:nvPicPr>
        <xdr:cNvPr id="2" name="Picture 1" descr="Startsida | Styrelsen för internationellt utvecklingssamarbete | Sida">
          <a:extLst>
            <a:ext uri="{FF2B5EF4-FFF2-40B4-BE49-F238E27FC236}">
              <a16:creationId xmlns:a16="http://schemas.microsoft.com/office/drawing/2014/main" id="{DB3B51A0-CFF2-479C-82A0-63F5C52995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19" t="36331" r="25719" b="42445"/>
        <a:stretch/>
      </xdr:blipFill>
      <xdr:spPr bwMode="auto">
        <a:xfrm>
          <a:off x="685800" y="85725"/>
          <a:ext cx="1815885" cy="783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FEC3-B233-482E-9C07-4CEE8653856D}">
  <sheetPr codeName="Sheet1"/>
  <dimension ref="B2:C18"/>
  <sheetViews>
    <sheetView showGridLines="0" workbookViewId="0">
      <selection activeCell="C5" sqref="C5"/>
    </sheetView>
  </sheetViews>
  <sheetFormatPr defaultRowHeight="14.4" x14ac:dyDescent="0.3"/>
  <cols>
    <col min="2" max="2" width="68.6640625" customWidth="1"/>
    <col min="3" max="3" width="37.6640625" customWidth="1"/>
  </cols>
  <sheetData>
    <row r="2" spans="2:3" x14ac:dyDescent="0.3">
      <c r="B2" s="107" t="s">
        <v>30</v>
      </c>
      <c r="C2" s="108"/>
    </row>
    <row r="3" spans="2:3" x14ac:dyDescent="0.3">
      <c r="B3" s="48" t="s">
        <v>31</v>
      </c>
      <c r="C3" s="49" t="s">
        <v>108</v>
      </c>
    </row>
    <row r="4" spans="2:3" x14ac:dyDescent="0.3">
      <c r="B4" s="48" t="s">
        <v>0</v>
      </c>
      <c r="C4" s="49" t="s">
        <v>107</v>
      </c>
    </row>
    <row r="5" spans="2:3" x14ac:dyDescent="0.3">
      <c r="B5" s="56" t="s">
        <v>32</v>
      </c>
      <c r="C5" s="57">
        <v>45877</v>
      </c>
    </row>
    <row r="6" spans="2:3" x14ac:dyDescent="0.3">
      <c r="B6" s="58"/>
      <c r="C6" s="59"/>
    </row>
    <row r="7" spans="2:3" x14ac:dyDescent="0.3">
      <c r="B7" s="58"/>
      <c r="C7" s="59"/>
    </row>
    <row r="8" spans="2:3" x14ac:dyDescent="0.3">
      <c r="B8" s="54" t="s">
        <v>33</v>
      </c>
      <c r="C8" s="55">
        <v>45931</v>
      </c>
    </row>
    <row r="9" spans="2:3" x14ac:dyDescent="0.3">
      <c r="B9" s="56" t="s">
        <v>34</v>
      </c>
      <c r="C9" s="57">
        <v>47118</v>
      </c>
    </row>
    <row r="10" spans="2:3" x14ac:dyDescent="0.3">
      <c r="B10" s="52"/>
      <c r="C10" s="53"/>
    </row>
    <row r="11" spans="2:3" x14ac:dyDescent="0.3">
      <c r="B11" s="50"/>
      <c r="C11" s="51"/>
    </row>
    <row r="12" spans="2:3" x14ac:dyDescent="0.3">
      <c r="B12" s="115" t="s">
        <v>90</v>
      </c>
      <c r="C12" s="116"/>
    </row>
    <row r="13" spans="2:3" x14ac:dyDescent="0.3">
      <c r="B13" s="111" t="s">
        <v>1</v>
      </c>
      <c r="C13" s="112"/>
    </row>
    <row r="14" spans="2:3" x14ac:dyDescent="0.3">
      <c r="B14" s="113" t="s">
        <v>39</v>
      </c>
      <c r="C14" s="114"/>
    </row>
    <row r="15" spans="2:3" x14ac:dyDescent="0.3">
      <c r="B15" s="113" t="s">
        <v>40</v>
      </c>
      <c r="C15" s="114"/>
    </row>
    <row r="16" spans="2:3" x14ac:dyDescent="0.3">
      <c r="B16" s="113" t="s">
        <v>41</v>
      </c>
      <c r="C16" s="114"/>
    </row>
    <row r="17" spans="2:3" x14ac:dyDescent="0.3">
      <c r="B17" s="113" t="s">
        <v>42</v>
      </c>
      <c r="C17" s="114"/>
    </row>
    <row r="18" spans="2:3" x14ac:dyDescent="0.3">
      <c r="B18" s="109" t="s">
        <v>43</v>
      </c>
      <c r="C18" s="110"/>
    </row>
  </sheetData>
  <mergeCells count="8">
    <mergeCell ref="B2:C2"/>
    <mergeCell ref="B18:C18"/>
    <mergeCell ref="B13:C13"/>
    <mergeCell ref="B14:C14"/>
    <mergeCell ref="B15:C15"/>
    <mergeCell ref="B16:C16"/>
    <mergeCell ref="B17:C17"/>
    <mergeCell ref="B12:C12"/>
  </mergeCells>
  <dataValidations count="1">
    <dataValidation operator="lessThan" allowBlank="1" showInputMessage="1" showErrorMessage="1" sqref="C5" xr:uid="{D05F1D25-0D9E-4917-98F4-5663EF6230D4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9030-9082-4E68-B662-3D77E7F67B10}">
  <sheetPr codeName="Sheet3"/>
  <dimension ref="B1:R93"/>
  <sheetViews>
    <sheetView showGridLines="0" tabSelected="1" zoomScale="85" zoomScaleNormal="85" workbookViewId="0">
      <selection activeCell="F7" sqref="F7"/>
    </sheetView>
  </sheetViews>
  <sheetFormatPr defaultRowHeight="14.4" x14ac:dyDescent="0.3"/>
  <cols>
    <col min="1" max="2" width="2.6640625" customWidth="1"/>
    <col min="3" max="3" width="24.6640625" customWidth="1"/>
    <col min="4" max="4" width="13.44140625" customWidth="1"/>
    <col min="5" max="5" width="14.6640625" customWidth="1"/>
    <col min="6" max="6" width="11.33203125" customWidth="1"/>
    <col min="7" max="7" width="10.5546875" customWidth="1"/>
    <col min="8" max="10" width="11.33203125" customWidth="1"/>
    <col min="11" max="11" width="12.33203125" customWidth="1"/>
    <col min="12" max="12" width="13.6640625" customWidth="1"/>
    <col min="13" max="13" width="9.33203125" customWidth="1"/>
    <col min="14" max="16" width="11.44140625" customWidth="1"/>
    <col min="17" max="17" width="11.33203125" customWidth="1"/>
    <col min="18" max="18" width="12.33203125" customWidth="1"/>
  </cols>
  <sheetData>
    <row r="1" spans="2:18" x14ac:dyDescent="0.3">
      <c r="B1" s="129" t="s">
        <v>35</v>
      </c>
      <c r="C1" s="129"/>
      <c r="D1" s="129"/>
    </row>
    <row r="2" spans="2:18" ht="21" x14ac:dyDescent="0.4">
      <c r="B2" s="131" t="s">
        <v>36</v>
      </c>
      <c r="C2" s="131"/>
    </row>
    <row r="3" spans="2:18" ht="21" x14ac:dyDescent="0.4">
      <c r="B3" s="13"/>
      <c r="C3" s="13"/>
    </row>
    <row r="4" spans="2:18" ht="14.7" customHeight="1" x14ac:dyDescent="0.3">
      <c r="C4" s="122" t="s">
        <v>91</v>
      </c>
      <c r="D4" s="123"/>
      <c r="E4" s="124"/>
      <c r="F4" s="117" t="s">
        <v>37</v>
      </c>
      <c r="G4" s="117"/>
      <c r="H4" s="117"/>
      <c r="I4" s="117"/>
      <c r="J4" s="117"/>
      <c r="K4" s="117"/>
      <c r="L4" s="118" t="s">
        <v>29</v>
      </c>
    </row>
    <row r="5" spans="2:18" x14ac:dyDescent="0.3">
      <c r="C5" s="125"/>
      <c r="D5" s="126"/>
      <c r="E5" s="127"/>
      <c r="F5" s="105">
        <v>2025</v>
      </c>
      <c r="G5" s="105">
        <v>2026</v>
      </c>
      <c r="H5" s="72">
        <v>2027</v>
      </c>
      <c r="I5" s="72">
        <v>2028</v>
      </c>
      <c r="J5" s="72">
        <v>2029</v>
      </c>
      <c r="K5" s="72">
        <v>2030</v>
      </c>
      <c r="L5" s="118"/>
    </row>
    <row r="6" spans="2:18" x14ac:dyDescent="0.3">
      <c r="C6" s="119" t="s">
        <v>1</v>
      </c>
      <c r="D6" s="120"/>
      <c r="E6" s="121"/>
      <c r="F6" s="71">
        <v>175000</v>
      </c>
      <c r="G6" s="71">
        <f>1000000-170000</f>
        <v>830000</v>
      </c>
      <c r="H6" s="71">
        <f>1000000-5000</f>
        <v>995000</v>
      </c>
      <c r="I6" s="71">
        <v>1000000</v>
      </c>
      <c r="J6" s="71"/>
      <c r="K6" s="71"/>
      <c r="L6" s="12">
        <f>SUM(F6:K6)</f>
        <v>3000000</v>
      </c>
    </row>
    <row r="7" spans="2:18" x14ac:dyDescent="0.3">
      <c r="C7" s="119" t="s">
        <v>38</v>
      </c>
      <c r="D7" s="120"/>
      <c r="E7" s="121"/>
      <c r="F7" s="71">
        <v>25000</v>
      </c>
      <c r="G7" s="71">
        <v>125000</v>
      </c>
      <c r="H7" s="71">
        <v>150000</v>
      </c>
      <c r="I7" s="71">
        <v>150000</v>
      </c>
      <c r="J7" s="71"/>
      <c r="K7" s="71"/>
      <c r="L7" s="12">
        <f t="shared" ref="L7:L10" si="0">SUM(F7:K7)</f>
        <v>450000</v>
      </c>
    </row>
    <row r="8" spans="2:18" x14ac:dyDescent="0.3">
      <c r="C8" s="119"/>
      <c r="D8" s="120"/>
      <c r="E8" s="121"/>
      <c r="F8" s="71"/>
      <c r="G8" s="71"/>
      <c r="H8" s="104"/>
      <c r="I8" s="71"/>
      <c r="J8" s="71"/>
      <c r="K8" s="71"/>
      <c r="L8" s="12">
        <f t="shared" si="0"/>
        <v>0</v>
      </c>
    </row>
    <row r="9" spans="2:18" x14ac:dyDescent="0.3">
      <c r="C9" s="119"/>
      <c r="D9" s="120"/>
      <c r="E9" s="121"/>
      <c r="F9" s="71"/>
      <c r="G9" s="71"/>
      <c r="H9" s="71"/>
      <c r="I9" s="71"/>
      <c r="J9" s="71"/>
      <c r="K9" s="71"/>
      <c r="L9" s="12">
        <f t="shared" si="0"/>
        <v>0</v>
      </c>
    </row>
    <row r="10" spans="2:18" x14ac:dyDescent="0.3">
      <c r="C10" s="119"/>
      <c r="D10" s="120"/>
      <c r="E10" s="121"/>
      <c r="F10" s="71"/>
      <c r="G10" s="71"/>
      <c r="H10" s="71"/>
      <c r="I10" s="71"/>
      <c r="J10" s="71"/>
      <c r="K10" s="71"/>
      <c r="L10" s="12">
        <f t="shared" si="0"/>
        <v>0</v>
      </c>
    </row>
    <row r="11" spans="2:18" ht="15.6" x14ac:dyDescent="0.3">
      <c r="C11" s="4"/>
      <c r="D11" s="4"/>
      <c r="E11" s="4"/>
      <c r="F11" s="130" t="s">
        <v>92</v>
      </c>
      <c r="G11" s="130"/>
      <c r="H11" s="130"/>
      <c r="I11" s="130"/>
      <c r="J11" s="130"/>
      <c r="K11" s="130"/>
      <c r="L11" s="222">
        <f>SUM(L6:L10)</f>
        <v>3450000</v>
      </c>
    </row>
    <row r="13" spans="2:18" ht="24" customHeight="1" x14ac:dyDescent="0.4">
      <c r="B13" s="1" t="s">
        <v>94</v>
      </c>
      <c r="C13" s="1"/>
    </row>
    <row r="15" spans="2:18" ht="21" x14ac:dyDescent="0.4">
      <c r="C15" s="1" t="s">
        <v>44</v>
      </c>
    </row>
    <row r="16" spans="2:18" x14ac:dyDescent="0.3">
      <c r="C16" s="118" t="s">
        <v>45</v>
      </c>
      <c r="D16" s="128" t="s">
        <v>46</v>
      </c>
      <c r="E16" s="145" t="s">
        <v>95</v>
      </c>
      <c r="F16" s="117" t="s">
        <v>47</v>
      </c>
      <c r="G16" s="117"/>
      <c r="H16" s="117"/>
      <c r="I16" s="144"/>
      <c r="J16" s="144"/>
      <c r="K16" s="144"/>
      <c r="L16" s="117" t="s">
        <v>37</v>
      </c>
      <c r="M16" s="117"/>
      <c r="N16" s="117"/>
      <c r="O16" s="117"/>
      <c r="P16" s="117"/>
      <c r="Q16" s="117"/>
      <c r="R16" s="117" t="s">
        <v>29</v>
      </c>
    </row>
    <row r="17" spans="3:18" ht="25.95" customHeight="1" x14ac:dyDescent="0.3">
      <c r="C17" s="118"/>
      <c r="D17" s="128"/>
      <c r="E17" s="145"/>
      <c r="F17" s="75">
        <v>2025</v>
      </c>
      <c r="G17" s="75">
        <v>2026</v>
      </c>
      <c r="H17" s="75">
        <v>2027</v>
      </c>
      <c r="I17" s="75">
        <v>2028</v>
      </c>
      <c r="J17" s="75">
        <v>2029</v>
      </c>
      <c r="K17" s="75">
        <v>2030</v>
      </c>
      <c r="L17" s="75">
        <v>2025</v>
      </c>
      <c r="M17" s="75">
        <v>2026</v>
      </c>
      <c r="N17" s="75">
        <v>2027</v>
      </c>
      <c r="O17" s="75">
        <v>2028</v>
      </c>
      <c r="P17" s="75">
        <v>2029</v>
      </c>
      <c r="Q17" s="75">
        <v>2030</v>
      </c>
      <c r="R17" s="117"/>
    </row>
    <row r="18" spans="3:18" x14ac:dyDescent="0.3">
      <c r="C18" s="2" t="s">
        <v>115</v>
      </c>
      <c r="D18" s="73">
        <v>30000</v>
      </c>
      <c r="E18" s="73">
        <v>9426</v>
      </c>
      <c r="F18" s="71"/>
      <c r="G18" s="71">
        <v>3</v>
      </c>
      <c r="H18" s="71">
        <v>3.25</v>
      </c>
      <c r="I18" s="74">
        <v>3.3</v>
      </c>
      <c r="J18" s="74"/>
      <c r="K18" s="74"/>
      <c r="L18" s="11">
        <f t="shared" ref="L18:Q18" si="1">($D18+$E18)*F18</f>
        <v>0</v>
      </c>
      <c r="M18" s="11">
        <f t="shared" si="1"/>
        <v>118278</v>
      </c>
      <c r="N18" s="11">
        <f t="shared" si="1"/>
        <v>128134.5</v>
      </c>
      <c r="O18" s="11">
        <f t="shared" si="1"/>
        <v>130105.79999999999</v>
      </c>
      <c r="P18" s="11">
        <f t="shared" si="1"/>
        <v>0</v>
      </c>
      <c r="Q18" s="11">
        <f t="shared" si="1"/>
        <v>0</v>
      </c>
      <c r="R18" s="68">
        <f>SUM(L18:Q18)</f>
        <v>376518.3</v>
      </c>
    </row>
    <row r="19" spans="3:18" x14ac:dyDescent="0.3">
      <c r="C19" s="2"/>
      <c r="D19" s="101"/>
      <c r="E19" s="101"/>
      <c r="F19" s="71"/>
      <c r="G19" s="71"/>
      <c r="H19" s="71"/>
      <c r="I19" s="74"/>
      <c r="J19" s="74"/>
      <c r="K19" s="74"/>
      <c r="L19" s="11">
        <f t="shared" ref="L19:L22" si="2">($D19+$E19)*F19</f>
        <v>0</v>
      </c>
      <c r="M19" s="11">
        <f t="shared" ref="M19:M22" si="3">($D19+$E19)*G19</f>
        <v>0</v>
      </c>
      <c r="N19" s="11">
        <f t="shared" ref="N19:N22" si="4">($D19+$E19)*H19</f>
        <v>0</v>
      </c>
      <c r="O19" s="11">
        <f t="shared" ref="O19:O22" si="5">($D19+$E19)*I19</f>
        <v>0</v>
      </c>
      <c r="P19" s="11">
        <f t="shared" ref="P19:P22" si="6">($D19+$E19)*J19</f>
        <v>0</v>
      </c>
      <c r="Q19" s="11">
        <f t="shared" ref="Q19:Q22" si="7">($D19+$E19)*K19</f>
        <v>0</v>
      </c>
      <c r="R19" s="68">
        <f t="shared" ref="R19:R23" si="8">SUM(L19:Q19)</f>
        <v>0</v>
      </c>
    </row>
    <row r="20" spans="3:18" x14ac:dyDescent="0.3">
      <c r="C20" s="2"/>
      <c r="D20" s="101"/>
      <c r="E20" s="101"/>
      <c r="F20" s="71"/>
      <c r="G20" s="71"/>
      <c r="H20" s="71"/>
      <c r="I20" s="74"/>
      <c r="J20" s="74"/>
      <c r="K20" s="74"/>
      <c r="L20" s="11">
        <f t="shared" si="2"/>
        <v>0</v>
      </c>
      <c r="M20" s="11">
        <f t="shared" si="3"/>
        <v>0</v>
      </c>
      <c r="N20" s="11">
        <f t="shared" si="4"/>
        <v>0</v>
      </c>
      <c r="O20" s="11">
        <f t="shared" si="5"/>
        <v>0</v>
      </c>
      <c r="P20" s="11">
        <f t="shared" si="6"/>
        <v>0</v>
      </c>
      <c r="Q20" s="11">
        <f t="shared" si="7"/>
        <v>0</v>
      </c>
      <c r="R20" s="68">
        <f t="shared" si="8"/>
        <v>0</v>
      </c>
    </row>
    <row r="21" spans="3:18" x14ac:dyDescent="0.3">
      <c r="C21" s="2"/>
      <c r="D21" s="101"/>
      <c r="E21" s="101"/>
      <c r="F21" s="71"/>
      <c r="G21" s="71"/>
      <c r="H21" s="71"/>
      <c r="I21" s="74"/>
      <c r="J21" s="74"/>
      <c r="K21" s="74"/>
      <c r="L21" s="11">
        <f t="shared" si="2"/>
        <v>0</v>
      </c>
      <c r="M21" s="11">
        <f t="shared" si="3"/>
        <v>0</v>
      </c>
      <c r="N21" s="11">
        <f t="shared" si="4"/>
        <v>0</v>
      </c>
      <c r="O21" s="11">
        <f t="shared" si="5"/>
        <v>0</v>
      </c>
      <c r="P21" s="11">
        <f t="shared" si="6"/>
        <v>0</v>
      </c>
      <c r="Q21" s="11">
        <f t="shared" si="7"/>
        <v>0</v>
      </c>
      <c r="R21" s="68">
        <f t="shared" si="8"/>
        <v>0</v>
      </c>
    </row>
    <row r="22" spans="3:18" x14ac:dyDescent="0.3">
      <c r="C22" s="2"/>
      <c r="D22" s="73"/>
      <c r="E22" s="73"/>
      <c r="F22" s="71"/>
      <c r="G22" s="71"/>
      <c r="H22" s="71"/>
      <c r="I22" s="74"/>
      <c r="J22" s="74"/>
      <c r="K22" s="74"/>
      <c r="L22" s="11">
        <f t="shared" si="2"/>
        <v>0</v>
      </c>
      <c r="M22" s="11">
        <f t="shared" si="3"/>
        <v>0</v>
      </c>
      <c r="N22" s="11">
        <f t="shared" si="4"/>
        <v>0</v>
      </c>
      <c r="O22" s="11">
        <f t="shared" si="5"/>
        <v>0</v>
      </c>
      <c r="P22" s="11">
        <f t="shared" si="6"/>
        <v>0</v>
      </c>
      <c r="Q22" s="11">
        <f t="shared" si="7"/>
        <v>0</v>
      </c>
      <c r="R22" s="68">
        <f t="shared" si="8"/>
        <v>0</v>
      </c>
    </row>
    <row r="23" spans="3:18" ht="15.6" x14ac:dyDescent="0.3">
      <c r="C23" s="4"/>
      <c r="D23" s="4"/>
      <c r="E23" s="4"/>
      <c r="F23" s="130" t="s">
        <v>48</v>
      </c>
      <c r="G23" s="130"/>
      <c r="H23" s="130"/>
      <c r="I23" s="143"/>
      <c r="J23" s="143"/>
      <c r="K23" s="143"/>
      <c r="L23" s="68">
        <f>SUM(L18:L22)</f>
        <v>0</v>
      </c>
      <c r="M23" s="68">
        <f t="shared" ref="M23" si="9">SUM(M18:M22)</f>
        <v>118278</v>
      </c>
      <c r="N23" s="68">
        <f t="shared" ref="N23:Q23" si="10">SUM(N18:N22)</f>
        <v>128134.5</v>
      </c>
      <c r="O23" s="68">
        <f t="shared" si="10"/>
        <v>130105.79999999999</v>
      </c>
      <c r="P23" s="68">
        <f t="shared" si="10"/>
        <v>0</v>
      </c>
      <c r="Q23" s="68">
        <f t="shared" si="10"/>
        <v>0</v>
      </c>
      <c r="R23" s="68">
        <f t="shared" si="8"/>
        <v>376518.3</v>
      </c>
    </row>
    <row r="24" spans="3:18" ht="21" x14ac:dyDescent="0.4">
      <c r="C24" s="1" t="s">
        <v>93</v>
      </c>
      <c r="D24" s="1"/>
      <c r="E24" s="1"/>
    </row>
    <row r="25" spans="3:18" x14ac:dyDescent="0.3">
      <c r="C25" s="149" t="s">
        <v>49</v>
      </c>
      <c r="D25" s="149"/>
      <c r="E25" s="149"/>
      <c r="F25" s="117" t="s">
        <v>37</v>
      </c>
      <c r="G25" s="117"/>
      <c r="H25" s="117"/>
      <c r="I25" s="117"/>
      <c r="J25" s="117"/>
      <c r="K25" s="117"/>
      <c r="L25" s="118" t="s">
        <v>4</v>
      </c>
    </row>
    <row r="26" spans="3:18" x14ac:dyDescent="0.3">
      <c r="C26" s="133" t="s">
        <v>50</v>
      </c>
      <c r="D26" s="133"/>
      <c r="E26" s="133"/>
      <c r="F26" s="75">
        <v>2025</v>
      </c>
      <c r="G26" s="75">
        <v>2026</v>
      </c>
      <c r="H26" s="75">
        <v>2027</v>
      </c>
      <c r="I26" s="75">
        <v>2028</v>
      </c>
      <c r="J26" s="75">
        <v>2029</v>
      </c>
      <c r="K26" s="75">
        <v>2030</v>
      </c>
      <c r="L26" s="118"/>
    </row>
    <row r="27" spans="3:18" x14ac:dyDescent="0.3">
      <c r="C27" s="132" t="s">
        <v>117</v>
      </c>
      <c r="D27" s="132"/>
      <c r="E27" s="132"/>
      <c r="F27" s="73"/>
      <c r="G27" s="73">
        <v>45000</v>
      </c>
      <c r="H27" s="73">
        <v>45000</v>
      </c>
      <c r="I27" s="73">
        <v>45000</v>
      </c>
      <c r="J27" s="73"/>
      <c r="K27" s="73"/>
      <c r="L27" s="11">
        <f>SUM(F27:K27)</f>
        <v>135000</v>
      </c>
    </row>
    <row r="28" spans="3:18" x14ac:dyDescent="0.3">
      <c r="C28" s="132"/>
      <c r="D28" s="132"/>
      <c r="E28" s="132"/>
      <c r="F28" s="73"/>
      <c r="G28" s="73"/>
      <c r="H28" s="73"/>
      <c r="I28" s="73"/>
      <c r="J28" s="73"/>
      <c r="K28" s="73"/>
      <c r="L28" s="11">
        <f t="shared" ref="L28:L29" si="11">SUM(F28:K28)</f>
        <v>0</v>
      </c>
    </row>
    <row r="29" spans="3:18" x14ac:dyDescent="0.3">
      <c r="C29" s="132"/>
      <c r="D29" s="132"/>
      <c r="E29" s="132"/>
      <c r="F29" s="73"/>
      <c r="G29" s="73"/>
      <c r="H29" s="73"/>
      <c r="I29" s="73"/>
      <c r="J29" s="73"/>
      <c r="K29" s="73"/>
      <c r="L29" s="11">
        <f t="shared" si="11"/>
        <v>0</v>
      </c>
    </row>
    <row r="30" spans="3:18" x14ac:dyDescent="0.3">
      <c r="C30" s="134" t="s">
        <v>50</v>
      </c>
      <c r="D30" s="134"/>
      <c r="E30" s="134"/>
      <c r="F30" s="77">
        <f>SUM(F27:F29)</f>
        <v>0</v>
      </c>
      <c r="G30" s="77">
        <f t="shared" ref="G30:K30" si="12">SUM(G27:G29)</f>
        <v>45000</v>
      </c>
      <c r="H30" s="77">
        <f t="shared" si="12"/>
        <v>45000</v>
      </c>
      <c r="I30" s="77">
        <f>SUM(I27:I29)</f>
        <v>45000</v>
      </c>
      <c r="J30" s="77">
        <f t="shared" si="12"/>
        <v>0</v>
      </c>
      <c r="K30" s="77">
        <f t="shared" si="12"/>
        <v>0</v>
      </c>
      <c r="L30" s="78">
        <f>SUM(L27:L29)</f>
        <v>135000</v>
      </c>
      <c r="O30" s="102"/>
    </row>
    <row r="31" spans="3:18" ht="6" customHeight="1" x14ac:dyDescent="0.3">
      <c r="C31" s="148"/>
      <c r="D31" s="148"/>
      <c r="E31" s="148"/>
      <c r="F31" s="148"/>
      <c r="G31" s="148"/>
      <c r="H31" s="148"/>
      <c r="I31" s="148"/>
      <c r="J31" s="148"/>
      <c r="K31" s="148"/>
      <c r="L31" s="148"/>
    </row>
    <row r="32" spans="3:18" x14ac:dyDescent="0.3">
      <c r="C32" s="135" t="s">
        <v>51</v>
      </c>
      <c r="D32" s="135"/>
      <c r="E32" s="135"/>
      <c r="F32" s="75">
        <v>2025</v>
      </c>
      <c r="G32" s="75">
        <v>2026</v>
      </c>
      <c r="H32" s="75">
        <v>2027</v>
      </c>
      <c r="I32" s="75">
        <v>2028</v>
      </c>
      <c r="J32" s="75">
        <v>2029</v>
      </c>
      <c r="K32" s="75">
        <v>2030</v>
      </c>
      <c r="L32" s="7"/>
    </row>
    <row r="33" spans="3:12" x14ac:dyDescent="0.3">
      <c r="C33" s="132" t="s">
        <v>116</v>
      </c>
      <c r="D33" s="132"/>
      <c r="E33" s="132"/>
      <c r="F33" s="73"/>
      <c r="G33" s="73">
        <v>42500</v>
      </c>
      <c r="H33" s="73">
        <v>50310</v>
      </c>
      <c r="I33" s="73">
        <v>55672</v>
      </c>
      <c r="J33" s="73"/>
      <c r="K33" s="73"/>
      <c r="L33" s="11">
        <f>SUM(F33:K33)</f>
        <v>148482</v>
      </c>
    </row>
    <row r="34" spans="3:12" x14ac:dyDescent="0.3">
      <c r="C34" s="132"/>
      <c r="D34" s="132"/>
      <c r="E34" s="132"/>
      <c r="F34" s="73"/>
      <c r="G34" s="73"/>
      <c r="H34" s="73"/>
      <c r="I34" s="73"/>
      <c r="J34" s="73"/>
      <c r="K34" s="73"/>
      <c r="L34" s="11">
        <f t="shared" ref="L34:L35" si="13">SUM(F34:K34)</f>
        <v>0</v>
      </c>
    </row>
    <row r="35" spans="3:12" x14ac:dyDescent="0.3">
      <c r="C35" s="132"/>
      <c r="D35" s="132"/>
      <c r="E35" s="132"/>
      <c r="F35" s="73"/>
      <c r="G35" s="73"/>
      <c r="H35" s="73"/>
      <c r="I35" s="73"/>
      <c r="J35" s="73"/>
      <c r="K35" s="73"/>
      <c r="L35" s="11">
        <f t="shared" si="13"/>
        <v>0</v>
      </c>
    </row>
    <row r="36" spans="3:12" x14ac:dyDescent="0.3">
      <c r="C36" s="134" t="s">
        <v>51</v>
      </c>
      <c r="D36" s="134"/>
      <c r="E36" s="134"/>
      <c r="F36" s="77">
        <f>SUM(F33:F35)</f>
        <v>0</v>
      </c>
      <c r="G36" s="77">
        <f t="shared" ref="G36:K36" si="14">SUM(G33:G35)</f>
        <v>42500</v>
      </c>
      <c r="H36" s="77">
        <f t="shared" si="14"/>
        <v>50310</v>
      </c>
      <c r="I36" s="77">
        <f>SUM(I33:I35)</f>
        <v>55672</v>
      </c>
      <c r="J36" s="77">
        <f t="shared" si="14"/>
        <v>0</v>
      </c>
      <c r="K36" s="77">
        <f t="shared" si="14"/>
        <v>0</v>
      </c>
      <c r="L36" s="62">
        <f>SUM(L33:L35)</f>
        <v>148482</v>
      </c>
    </row>
    <row r="37" spans="3:12" ht="6" customHeight="1" x14ac:dyDescent="0.3">
      <c r="C37" s="148"/>
      <c r="D37" s="148"/>
      <c r="E37" s="148"/>
      <c r="F37" s="148"/>
      <c r="G37" s="148"/>
      <c r="H37" s="148"/>
      <c r="I37" s="148"/>
      <c r="J37" s="148"/>
      <c r="K37" s="148"/>
      <c r="L37" s="148"/>
    </row>
    <row r="38" spans="3:12" x14ac:dyDescent="0.3">
      <c r="C38" s="133" t="s">
        <v>52</v>
      </c>
      <c r="D38" s="133"/>
      <c r="E38" s="133"/>
      <c r="F38" s="75">
        <v>2025</v>
      </c>
      <c r="G38" s="75">
        <v>2026</v>
      </c>
      <c r="H38" s="75">
        <v>2027</v>
      </c>
      <c r="I38" s="75">
        <v>2028</v>
      </c>
      <c r="J38" s="75">
        <v>2029</v>
      </c>
      <c r="K38" s="75">
        <v>2030</v>
      </c>
      <c r="L38" s="8"/>
    </row>
    <row r="39" spans="3:12" x14ac:dyDescent="0.3">
      <c r="C39" s="132"/>
      <c r="D39" s="132"/>
      <c r="E39" s="132"/>
      <c r="F39" s="73"/>
      <c r="G39" s="73"/>
      <c r="H39" s="73"/>
      <c r="I39" s="73"/>
      <c r="J39" s="73"/>
      <c r="K39" s="73"/>
      <c r="L39" s="11">
        <f>SUM(F39:K39)</f>
        <v>0</v>
      </c>
    </row>
    <row r="40" spans="3:12" x14ac:dyDescent="0.3">
      <c r="C40" s="132"/>
      <c r="D40" s="132"/>
      <c r="E40" s="132"/>
      <c r="F40" s="73"/>
      <c r="G40" s="73"/>
      <c r="H40" s="73"/>
      <c r="I40" s="73"/>
      <c r="J40" s="73"/>
      <c r="K40" s="73"/>
      <c r="L40" s="11">
        <f t="shared" ref="L40:L41" si="15">SUM(F40:K40)</f>
        <v>0</v>
      </c>
    </row>
    <row r="41" spans="3:12" x14ac:dyDescent="0.3">
      <c r="C41" s="132"/>
      <c r="D41" s="132"/>
      <c r="E41" s="132"/>
      <c r="F41" s="73"/>
      <c r="G41" s="73"/>
      <c r="H41" s="73"/>
      <c r="I41" s="73"/>
      <c r="J41" s="73"/>
      <c r="K41" s="73"/>
      <c r="L41" s="11">
        <f t="shared" si="15"/>
        <v>0</v>
      </c>
    </row>
    <row r="42" spans="3:12" x14ac:dyDescent="0.3">
      <c r="C42" s="134" t="s">
        <v>52</v>
      </c>
      <c r="D42" s="134"/>
      <c r="E42" s="134"/>
      <c r="F42" s="77">
        <f>SUM(F39:F41)</f>
        <v>0</v>
      </c>
      <c r="G42" s="77">
        <f t="shared" ref="G42:K42" si="16">SUM(G39:G41)</f>
        <v>0</v>
      </c>
      <c r="H42" s="77">
        <f t="shared" si="16"/>
        <v>0</v>
      </c>
      <c r="I42" s="77">
        <f>SUM(I39:I41)</f>
        <v>0</v>
      </c>
      <c r="J42" s="77">
        <f t="shared" si="16"/>
        <v>0</v>
      </c>
      <c r="K42" s="77">
        <f t="shared" si="16"/>
        <v>0</v>
      </c>
      <c r="L42" s="62">
        <f>SUM(L39:L41)</f>
        <v>0</v>
      </c>
    </row>
    <row r="43" spans="3:12" ht="4.5" customHeight="1" x14ac:dyDescent="0.3">
      <c r="C43" s="148"/>
      <c r="D43" s="148"/>
      <c r="E43" s="148"/>
      <c r="F43" s="148"/>
      <c r="G43" s="148"/>
      <c r="H43" s="148"/>
      <c r="I43" s="148"/>
      <c r="J43" s="148"/>
      <c r="K43" s="148"/>
      <c r="L43" s="148"/>
    </row>
    <row r="44" spans="3:12" x14ac:dyDescent="0.3">
      <c r="C44" s="133" t="s">
        <v>53</v>
      </c>
      <c r="D44" s="133"/>
      <c r="E44" s="133"/>
      <c r="F44" s="75">
        <v>2025</v>
      </c>
      <c r="G44" s="75">
        <v>2026</v>
      </c>
      <c r="H44" s="75">
        <v>2027</v>
      </c>
      <c r="I44" s="75">
        <v>2028</v>
      </c>
      <c r="J44" s="75">
        <v>2029</v>
      </c>
      <c r="K44" s="75">
        <v>2030</v>
      </c>
      <c r="L44" s="8"/>
    </row>
    <row r="45" spans="3:12" x14ac:dyDescent="0.3">
      <c r="C45" s="132"/>
      <c r="D45" s="132"/>
      <c r="E45" s="132"/>
      <c r="F45" s="73"/>
      <c r="G45" s="73"/>
      <c r="H45" s="73"/>
      <c r="I45" s="73"/>
      <c r="J45" s="73"/>
      <c r="K45" s="73"/>
      <c r="L45" s="11">
        <f>SUM(F45:K45)</f>
        <v>0</v>
      </c>
    </row>
    <row r="46" spans="3:12" x14ac:dyDescent="0.3">
      <c r="C46" s="132"/>
      <c r="D46" s="132"/>
      <c r="E46" s="132"/>
      <c r="F46" s="73"/>
      <c r="G46" s="73"/>
      <c r="H46" s="73"/>
      <c r="I46" s="73"/>
      <c r="J46" s="73"/>
      <c r="K46" s="73"/>
      <c r="L46" s="11">
        <f t="shared" ref="L46:L47" si="17">SUM(F46:K46)</f>
        <v>0</v>
      </c>
    </row>
    <row r="47" spans="3:12" x14ac:dyDescent="0.3">
      <c r="C47" s="132"/>
      <c r="D47" s="132"/>
      <c r="E47" s="132"/>
      <c r="F47" s="73"/>
      <c r="G47" s="73"/>
      <c r="H47" s="73"/>
      <c r="I47" s="73"/>
      <c r="J47" s="73"/>
      <c r="K47" s="73"/>
      <c r="L47" s="11">
        <f t="shared" si="17"/>
        <v>0</v>
      </c>
    </row>
    <row r="48" spans="3:12" x14ac:dyDescent="0.3">
      <c r="C48" s="134" t="s">
        <v>53</v>
      </c>
      <c r="D48" s="134"/>
      <c r="E48" s="134"/>
      <c r="F48" s="77">
        <f>SUM(F45:F47)</f>
        <v>0</v>
      </c>
      <c r="G48" s="77">
        <f t="shared" ref="G48:K48" si="18">SUM(G45:G47)</f>
        <v>0</v>
      </c>
      <c r="H48" s="77">
        <f t="shared" si="18"/>
        <v>0</v>
      </c>
      <c r="I48" s="77">
        <f>SUM(I45:I47)</f>
        <v>0</v>
      </c>
      <c r="J48" s="77">
        <f t="shared" si="18"/>
        <v>0</v>
      </c>
      <c r="K48" s="77">
        <f t="shared" si="18"/>
        <v>0</v>
      </c>
      <c r="L48" s="62">
        <f>SUM(L45:L47)</f>
        <v>0</v>
      </c>
    </row>
    <row r="49" spans="3:12" ht="4.5" customHeight="1" x14ac:dyDescent="0.3">
      <c r="C49" s="148"/>
      <c r="D49" s="148"/>
      <c r="E49" s="148"/>
      <c r="F49" s="148"/>
      <c r="G49" s="148"/>
      <c r="H49" s="148"/>
      <c r="I49" s="148"/>
      <c r="J49" s="148"/>
      <c r="K49" s="148"/>
      <c r="L49" s="148"/>
    </row>
    <row r="50" spans="3:12" x14ac:dyDescent="0.3">
      <c r="C50" s="133" t="s">
        <v>54</v>
      </c>
      <c r="D50" s="133"/>
      <c r="E50" s="133"/>
      <c r="F50" s="75">
        <v>2025</v>
      </c>
      <c r="G50" s="75">
        <v>2026</v>
      </c>
      <c r="H50" s="75">
        <v>2027</v>
      </c>
      <c r="I50" s="75">
        <v>2028</v>
      </c>
      <c r="J50" s="75">
        <v>2029</v>
      </c>
      <c r="K50" s="75">
        <v>2030</v>
      </c>
      <c r="L50" s="8"/>
    </row>
    <row r="51" spans="3:12" x14ac:dyDescent="0.3">
      <c r="C51" s="132"/>
      <c r="D51" s="132"/>
      <c r="E51" s="132"/>
      <c r="F51" s="73"/>
      <c r="G51" s="73"/>
      <c r="H51" s="73"/>
      <c r="I51" s="73"/>
      <c r="J51" s="73"/>
      <c r="K51" s="73"/>
      <c r="L51" s="11">
        <f>SUM(F51:K51)</f>
        <v>0</v>
      </c>
    </row>
    <row r="52" spans="3:12" x14ac:dyDescent="0.3">
      <c r="C52" s="132"/>
      <c r="D52" s="132"/>
      <c r="E52" s="132"/>
      <c r="F52" s="73"/>
      <c r="G52" s="73"/>
      <c r="H52" s="73"/>
      <c r="I52" s="73"/>
      <c r="J52" s="73"/>
      <c r="K52" s="73"/>
      <c r="L52" s="11">
        <f t="shared" ref="L52:L53" si="19">SUM(F52:K52)</f>
        <v>0</v>
      </c>
    </row>
    <row r="53" spans="3:12" x14ac:dyDescent="0.3">
      <c r="C53" s="132"/>
      <c r="D53" s="132"/>
      <c r="E53" s="132"/>
      <c r="F53" s="73"/>
      <c r="G53" s="73"/>
      <c r="H53" s="73"/>
      <c r="I53" s="73"/>
      <c r="J53" s="73"/>
      <c r="K53" s="73"/>
      <c r="L53" s="11">
        <f t="shared" si="19"/>
        <v>0</v>
      </c>
    </row>
    <row r="54" spans="3:12" x14ac:dyDescent="0.3">
      <c r="C54" s="134" t="s">
        <v>54</v>
      </c>
      <c r="D54" s="134"/>
      <c r="E54" s="134"/>
      <c r="F54" s="77">
        <f t="shared" ref="F54:L54" si="20">SUM(F51:F53)</f>
        <v>0</v>
      </c>
      <c r="G54" s="77">
        <f t="shared" si="20"/>
        <v>0</v>
      </c>
      <c r="H54" s="77">
        <f t="shared" si="20"/>
        <v>0</v>
      </c>
      <c r="I54" s="77">
        <f t="shared" si="20"/>
        <v>0</v>
      </c>
      <c r="J54" s="77">
        <f t="shared" si="20"/>
        <v>0</v>
      </c>
      <c r="K54" s="77">
        <f t="shared" si="20"/>
        <v>0</v>
      </c>
      <c r="L54" s="62">
        <f t="shared" si="20"/>
        <v>0</v>
      </c>
    </row>
    <row r="55" spans="3:12" ht="15.6" x14ac:dyDescent="0.3">
      <c r="C55" s="130" t="s">
        <v>55</v>
      </c>
      <c r="D55" s="130"/>
      <c r="E55" s="130"/>
      <c r="F55" s="79">
        <f t="shared" ref="F55:L55" si="21">F54+F48+F42+F36+F30</f>
        <v>0</v>
      </c>
      <c r="G55" s="79">
        <f t="shared" si="21"/>
        <v>87500</v>
      </c>
      <c r="H55" s="79">
        <f t="shared" si="21"/>
        <v>95310</v>
      </c>
      <c r="I55" s="79">
        <f t="shared" si="21"/>
        <v>100672</v>
      </c>
      <c r="J55" s="79">
        <f t="shared" si="21"/>
        <v>0</v>
      </c>
      <c r="K55" s="79">
        <f t="shared" si="21"/>
        <v>0</v>
      </c>
      <c r="L55" s="63">
        <f t="shared" si="21"/>
        <v>283482</v>
      </c>
    </row>
    <row r="56" spans="3:12" ht="21" x14ac:dyDescent="0.4">
      <c r="C56" s="1" t="s">
        <v>56</v>
      </c>
      <c r="D56" t="s">
        <v>96</v>
      </c>
    </row>
    <row r="57" spans="3:12" x14ac:dyDescent="0.3">
      <c r="C57" s="122" t="s">
        <v>57</v>
      </c>
      <c r="D57" s="124"/>
      <c r="E57" s="136" t="s">
        <v>58</v>
      </c>
      <c r="F57" s="117" t="s">
        <v>37</v>
      </c>
      <c r="G57" s="117"/>
      <c r="H57" s="117"/>
      <c r="I57" s="117"/>
      <c r="J57" s="117"/>
      <c r="K57" s="117"/>
      <c r="L57" s="118" t="s">
        <v>4</v>
      </c>
    </row>
    <row r="58" spans="3:12" x14ac:dyDescent="0.3">
      <c r="C58" s="125"/>
      <c r="D58" s="127"/>
      <c r="E58" s="136"/>
      <c r="F58" s="75">
        <v>2025</v>
      </c>
      <c r="G58" s="75">
        <v>2026</v>
      </c>
      <c r="H58" s="75">
        <v>2027</v>
      </c>
      <c r="I58" s="75">
        <v>2028</v>
      </c>
      <c r="J58" s="75">
        <v>2029</v>
      </c>
      <c r="K58" s="75">
        <v>2030</v>
      </c>
      <c r="L58" s="118"/>
    </row>
    <row r="59" spans="3:12" x14ac:dyDescent="0.3">
      <c r="C59" s="146" t="s">
        <v>107</v>
      </c>
      <c r="D59" s="147"/>
      <c r="E59" s="3" t="s">
        <v>112</v>
      </c>
      <c r="F59" s="73">
        <v>100000</v>
      </c>
      <c r="G59" s="73">
        <v>370000</v>
      </c>
      <c r="H59" s="73">
        <v>450000</v>
      </c>
      <c r="I59" s="73">
        <v>430000</v>
      </c>
      <c r="J59" s="73"/>
      <c r="K59" s="73"/>
      <c r="L59" s="11">
        <f>SUM(F59:K59)</f>
        <v>1350000</v>
      </c>
    </row>
    <row r="60" spans="3:12" x14ac:dyDescent="0.3">
      <c r="C60" s="146" t="s">
        <v>110</v>
      </c>
      <c r="D60" s="147"/>
      <c r="E60" s="3" t="s">
        <v>113</v>
      </c>
      <c r="F60" s="73">
        <v>50000</v>
      </c>
      <c r="G60" s="73">
        <v>150000</v>
      </c>
      <c r="H60" s="73">
        <v>200000</v>
      </c>
      <c r="I60" s="73">
        <v>200000</v>
      </c>
      <c r="J60" s="73"/>
      <c r="K60" s="73"/>
      <c r="L60" s="11">
        <f t="shared" ref="L60:L75" si="22">SUM(F60:K60)</f>
        <v>600000</v>
      </c>
    </row>
    <row r="61" spans="3:12" x14ac:dyDescent="0.3">
      <c r="C61" s="146" t="s">
        <v>111</v>
      </c>
      <c r="D61" s="147"/>
      <c r="E61" s="3" t="s">
        <v>114</v>
      </c>
      <c r="F61" s="73">
        <v>50000</v>
      </c>
      <c r="G61" s="73">
        <v>120000</v>
      </c>
      <c r="H61" s="73">
        <v>120000</v>
      </c>
      <c r="I61" s="73">
        <v>120000</v>
      </c>
      <c r="J61" s="73"/>
      <c r="K61" s="73"/>
      <c r="L61" s="11">
        <f t="shared" si="22"/>
        <v>410000</v>
      </c>
    </row>
    <row r="62" spans="3:12" x14ac:dyDescent="0.3">
      <c r="C62" s="146"/>
      <c r="D62" s="147"/>
      <c r="E62" s="3"/>
      <c r="F62" s="73"/>
      <c r="G62" s="73"/>
      <c r="H62" s="73"/>
      <c r="I62" s="73"/>
      <c r="J62" s="73"/>
      <c r="K62" s="73"/>
      <c r="L62" s="11">
        <f t="shared" si="22"/>
        <v>0</v>
      </c>
    </row>
    <row r="63" spans="3:12" x14ac:dyDescent="0.3">
      <c r="C63" s="146"/>
      <c r="D63" s="147"/>
      <c r="E63" s="3"/>
      <c r="F63" s="73"/>
      <c r="G63" s="73"/>
      <c r="H63" s="73"/>
      <c r="I63" s="73"/>
      <c r="J63" s="73"/>
      <c r="K63" s="73"/>
      <c r="L63" s="11">
        <f t="shared" si="22"/>
        <v>0</v>
      </c>
    </row>
    <row r="64" spans="3:12" x14ac:dyDescent="0.3">
      <c r="C64" s="146"/>
      <c r="D64" s="147"/>
      <c r="E64" s="3"/>
      <c r="F64" s="73"/>
      <c r="G64" s="73"/>
      <c r="H64" s="73"/>
      <c r="I64" s="73"/>
      <c r="J64" s="73"/>
      <c r="K64" s="73"/>
      <c r="L64" s="11">
        <f t="shared" si="22"/>
        <v>0</v>
      </c>
    </row>
    <row r="65" spans="3:14" x14ac:dyDescent="0.3">
      <c r="C65" s="146"/>
      <c r="D65" s="147"/>
      <c r="E65" s="3"/>
      <c r="F65" s="73"/>
      <c r="G65" s="73"/>
      <c r="H65" s="73"/>
      <c r="I65" s="73"/>
      <c r="J65" s="73"/>
      <c r="K65" s="73"/>
      <c r="L65" s="11">
        <f t="shared" si="22"/>
        <v>0</v>
      </c>
    </row>
    <row r="66" spans="3:14" x14ac:dyDescent="0.3">
      <c r="C66" s="146"/>
      <c r="D66" s="147"/>
      <c r="E66" s="3"/>
      <c r="F66" s="73"/>
      <c r="G66" s="73"/>
      <c r="H66" s="73"/>
      <c r="I66" s="73"/>
      <c r="J66" s="73"/>
      <c r="K66" s="73"/>
      <c r="L66" s="11">
        <f t="shared" si="22"/>
        <v>0</v>
      </c>
    </row>
    <row r="67" spans="3:14" x14ac:dyDescent="0.3">
      <c r="C67" s="146"/>
      <c r="D67" s="147"/>
      <c r="E67" s="3"/>
      <c r="F67" s="73"/>
      <c r="G67" s="73"/>
      <c r="H67" s="73"/>
      <c r="I67" s="73"/>
      <c r="J67" s="73"/>
      <c r="K67" s="73"/>
      <c r="L67" s="11">
        <f t="shared" si="22"/>
        <v>0</v>
      </c>
    </row>
    <row r="68" spans="3:14" x14ac:dyDescent="0.3">
      <c r="C68" s="146"/>
      <c r="D68" s="147"/>
      <c r="E68" s="3"/>
      <c r="F68" s="73"/>
      <c r="G68" s="73"/>
      <c r="H68" s="73"/>
      <c r="I68" s="73"/>
      <c r="J68" s="73"/>
      <c r="K68" s="73"/>
      <c r="L68" s="11">
        <f t="shared" si="22"/>
        <v>0</v>
      </c>
    </row>
    <row r="69" spans="3:14" x14ac:dyDescent="0.3">
      <c r="C69" s="146"/>
      <c r="D69" s="147"/>
      <c r="E69" s="3"/>
      <c r="F69" s="73"/>
      <c r="G69" s="73"/>
      <c r="H69" s="73"/>
      <c r="I69" s="73"/>
      <c r="J69" s="73"/>
      <c r="K69" s="73"/>
      <c r="L69" s="11">
        <f t="shared" si="22"/>
        <v>0</v>
      </c>
    </row>
    <row r="70" spans="3:14" x14ac:dyDescent="0.3">
      <c r="C70" s="146"/>
      <c r="D70" s="147"/>
      <c r="E70" s="3"/>
      <c r="F70" s="73"/>
      <c r="G70" s="73"/>
      <c r="H70" s="73"/>
      <c r="I70" s="73"/>
      <c r="J70" s="73"/>
      <c r="K70" s="73"/>
      <c r="L70" s="11">
        <f t="shared" si="22"/>
        <v>0</v>
      </c>
    </row>
    <row r="71" spans="3:14" x14ac:dyDescent="0.3">
      <c r="C71" s="146"/>
      <c r="D71" s="147"/>
      <c r="E71" s="3"/>
      <c r="F71" s="73"/>
      <c r="G71" s="73"/>
      <c r="H71" s="73"/>
      <c r="I71" s="73"/>
      <c r="J71" s="73"/>
      <c r="K71" s="73"/>
      <c r="L71" s="11">
        <f t="shared" si="22"/>
        <v>0</v>
      </c>
    </row>
    <row r="72" spans="3:14" x14ac:dyDescent="0.3">
      <c r="C72" s="146"/>
      <c r="D72" s="147"/>
      <c r="E72" s="3"/>
      <c r="F72" s="73"/>
      <c r="G72" s="73"/>
      <c r="H72" s="73"/>
      <c r="I72" s="73"/>
      <c r="J72" s="73"/>
      <c r="K72" s="73"/>
      <c r="L72" s="11">
        <f t="shared" si="22"/>
        <v>0</v>
      </c>
    </row>
    <row r="73" spans="3:14" x14ac:dyDescent="0.3">
      <c r="C73" s="146"/>
      <c r="D73" s="147"/>
      <c r="E73" s="3"/>
      <c r="F73" s="73"/>
      <c r="G73" s="73"/>
      <c r="H73" s="73"/>
      <c r="I73" s="73"/>
      <c r="J73" s="73"/>
      <c r="K73" s="73"/>
      <c r="L73" s="11">
        <f t="shared" si="22"/>
        <v>0</v>
      </c>
    </row>
    <row r="74" spans="3:14" x14ac:dyDescent="0.3">
      <c r="C74" s="146"/>
      <c r="D74" s="147"/>
      <c r="E74" s="3"/>
      <c r="F74" s="73"/>
      <c r="G74" s="73"/>
      <c r="H74" s="73"/>
      <c r="I74" s="73"/>
      <c r="J74" s="73"/>
      <c r="K74" s="73"/>
      <c r="L74" s="11">
        <f t="shared" si="22"/>
        <v>0</v>
      </c>
    </row>
    <row r="75" spans="3:14" x14ac:dyDescent="0.3">
      <c r="C75" s="146"/>
      <c r="D75" s="147"/>
      <c r="E75" s="76"/>
      <c r="F75" s="73"/>
      <c r="G75" s="73"/>
      <c r="H75" s="73"/>
      <c r="I75" s="73"/>
      <c r="J75" s="73"/>
      <c r="K75" s="73"/>
      <c r="L75" s="11">
        <f t="shared" si="22"/>
        <v>0</v>
      </c>
    </row>
    <row r="76" spans="3:14" ht="15.6" x14ac:dyDescent="0.3">
      <c r="C76" s="130" t="s">
        <v>59</v>
      </c>
      <c r="D76" s="130"/>
      <c r="E76" s="130"/>
      <c r="F76" s="79">
        <f t="shared" ref="F76:L76" si="23">SUM(F59:F75)</f>
        <v>200000</v>
      </c>
      <c r="G76" s="79">
        <f t="shared" si="23"/>
        <v>640000</v>
      </c>
      <c r="H76" s="79">
        <f t="shared" si="23"/>
        <v>770000</v>
      </c>
      <c r="I76" s="79">
        <f t="shared" si="23"/>
        <v>750000</v>
      </c>
      <c r="J76" s="79">
        <f t="shared" si="23"/>
        <v>0</v>
      </c>
      <c r="K76" s="79">
        <f t="shared" si="23"/>
        <v>0</v>
      </c>
      <c r="L76" s="63">
        <f t="shared" si="23"/>
        <v>2360000</v>
      </c>
    </row>
    <row r="77" spans="3:14" ht="21" x14ac:dyDescent="0.4">
      <c r="C77" s="1" t="s">
        <v>60</v>
      </c>
    </row>
    <row r="78" spans="3:14" x14ac:dyDescent="0.3">
      <c r="C78" s="136" t="s">
        <v>60</v>
      </c>
      <c r="D78" s="136"/>
      <c r="E78" s="136"/>
      <c r="F78" s="117" t="s">
        <v>37</v>
      </c>
      <c r="G78" s="117"/>
      <c r="H78" s="117"/>
      <c r="I78" s="117"/>
      <c r="J78" s="117"/>
      <c r="K78" s="117"/>
      <c r="L78" s="118" t="s">
        <v>4</v>
      </c>
    </row>
    <row r="79" spans="3:14" x14ac:dyDescent="0.3">
      <c r="C79" s="136"/>
      <c r="D79" s="136"/>
      <c r="E79" s="136"/>
      <c r="F79" s="106">
        <v>2025</v>
      </c>
      <c r="G79" s="106">
        <v>2026</v>
      </c>
      <c r="H79" s="75">
        <v>2027</v>
      </c>
      <c r="I79" s="75">
        <v>2028</v>
      </c>
      <c r="J79" s="75">
        <v>2029</v>
      </c>
      <c r="K79" s="75">
        <v>2030</v>
      </c>
      <c r="L79" s="118"/>
      <c r="N79" s="102"/>
    </row>
    <row r="80" spans="3:14" x14ac:dyDescent="0.3">
      <c r="C80" s="132" t="s">
        <v>61</v>
      </c>
      <c r="D80" s="132"/>
      <c r="E80" s="132"/>
      <c r="F80" s="73"/>
      <c r="G80" s="73">
        <v>35000</v>
      </c>
      <c r="H80" s="73">
        <v>25000</v>
      </c>
      <c r="I80" s="73">
        <v>42000</v>
      </c>
      <c r="J80" s="73"/>
      <c r="K80" s="73"/>
      <c r="L80" s="12">
        <f>SUM(F80:K80)</f>
        <v>102000</v>
      </c>
    </row>
    <row r="81" spans="3:18" x14ac:dyDescent="0.3">
      <c r="C81" s="132" t="s">
        <v>62</v>
      </c>
      <c r="D81" s="132"/>
      <c r="E81" s="132"/>
      <c r="F81" s="73"/>
      <c r="G81" s="73"/>
      <c r="H81" s="73">
        <v>17000</v>
      </c>
      <c r="I81" s="73">
        <v>35000</v>
      </c>
      <c r="J81" s="73"/>
      <c r="K81" s="73"/>
      <c r="L81" s="12">
        <f>SUM(F81:K81)</f>
        <v>52000</v>
      </c>
    </row>
    <row r="82" spans="3:18" ht="15.6" x14ac:dyDescent="0.3">
      <c r="C82" s="130" t="s">
        <v>63</v>
      </c>
      <c r="D82" s="130"/>
      <c r="E82" s="130"/>
      <c r="F82" s="79">
        <f>SUM(F80:F81)</f>
        <v>0</v>
      </c>
      <c r="G82" s="79">
        <f t="shared" ref="G82:L82" si="24">SUM(G80:G81)</f>
        <v>35000</v>
      </c>
      <c r="H82" s="79">
        <f t="shared" si="24"/>
        <v>42000</v>
      </c>
      <c r="I82" s="79">
        <f>SUM(I80:I81)</f>
        <v>77000</v>
      </c>
      <c r="J82" s="79">
        <f t="shared" si="24"/>
        <v>0</v>
      </c>
      <c r="K82" s="79">
        <f t="shared" si="24"/>
        <v>0</v>
      </c>
      <c r="L82" s="63">
        <f t="shared" si="24"/>
        <v>154000</v>
      </c>
      <c r="R82">
        <v>2026</v>
      </c>
    </row>
    <row r="83" spans="3:18" ht="20.25" customHeight="1" x14ac:dyDescent="0.4">
      <c r="C83" s="1" t="s">
        <v>64</v>
      </c>
      <c r="G83" s="102"/>
      <c r="H83" s="102"/>
      <c r="I83" s="102"/>
      <c r="R83">
        <v>2027</v>
      </c>
    </row>
    <row r="84" spans="3:18" x14ac:dyDescent="0.3">
      <c r="C84" s="137" t="s">
        <v>49</v>
      </c>
      <c r="D84" s="138"/>
      <c r="E84" s="139"/>
      <c r="F84" s="117" t="s">
        <v>37</v>
      </c>
      <c r="G84" s="117"/>
      <c r="H84" s="117"/>
      <c r="I84" s="117"/>
      <c r="J84" s="117"/>
      <c r="K84" s="117"/>
      <c r="L84" s="118" t="s">
        <v>4</v>
      </c>
      <c r="R84">
        <v>2028</v>
      </c>
    </row>
    <row r="85" spans="3:18" x14ac:dyDescent="0.3">
      <c r="C85" s="140" t="s">
        <v>3</v>
      </c>
      <c r="D85" s="141"/>
      <c r="E85" s="142"/>
      <c r="F85" s="106">
        <v>2025</v>
      </c>
      <c r="G85" s="106">
        <v>2026</v>
      </c>
      <c r="H85" s="75">
        <v>2027</v>
      </c>
      <c r="I85" s="75">
        <v>2028</v>
      </c>
      <c r="J85" s="75">
        <v>2029</v>
      </c>
      <c r="K85" s="75">
        <v>2030</v>
      </c>
      <c r="L85" s="118"/>
    </row>
    <row r="86" spans="3:18" x14ac:dyDescent="0.3">
      <c r="C86" s="132" t="s">
        <v>109</v>
      </c>
      <c r="D86" s="132"/>
      <c r="E86" s="132"/>
      <c r="F86" s="73"/>
      <c r="G86" s="73">
        <v>94000</v>
      </c>
      <c r="H86" s="73">
        <v>90000</v>
      </c>
      <c r="I86" s="73">
        <v>92000</v>
      </c>
      <c r="J86" s="73"/>
      <c r="K86" s="73"/>
      <c r="L86" s="11">
        <f>SUM(F86:K86)</f>
        <v>276000</v>
      </c>
    </row>
    <row r="87" spans="3:18" x14ac:dyDescent="0.3">
      <c r="C87" s="132"/>
      <c r="D87" s="132"/>
      <c r="E87" s="132"/>
      <c r="F87" s="73"/>
      <c r="G87" s="73"/>
      <c r="H87" s="73"/>
      <c r="I87" s="73"/>
      <c r="J87" s="73"/>
      <c r="K87" s="73"/>
      <c r="L87" s="11">
        <f t="shared" ref="L87:L88" si="25">SUM(F87:K87)</f>
        <v>0</v>
      </c>
    </row>
    <row r="88" spans="3:18" x14ac:dyDescent="0.3">
      <c r="C88" s="132"/>
      <c r="D88" s="132"/>
      <c r="E88" s="132"/>
      <c r="F88" s="73"/>
      <c r="G88" s="73"/>
      <c r="H88" s="73"/>
      <c r="I88" s="73"/>
      <c r="J88" s="73"/>
      <c r="K88" s="73"/>
      <c r="L88" s="11">
        <f t="shared" si="25"/>
        <v>0</v>
      </c>
    </row>
    <row r="89" spans="3:18" ht="15.6" x14ac:dyDescent="0.3">
      <c r="C89" s="130" t="s">
        <v>67</v>
      </c>
      <c r="D89" s="130"/>
      <c r="E89" s="130"/>
      <c r="F89" s="79">
        <f>SUM(F86:F88)</f>
        <v>0</v>
      </c>
      <c r="G89" s="79">
        <f t="shared" ref="G89:L89" si="26">SUM(G86:G88)</f>
        <v>94000</v>
      </c>
      <c r="H89" s="79">
        <f t="shared" si="26"/>
        <v>90000</v>
      </c>
      <c r="I89" s="79">
        <f>SUM(I86:I88)</f>
        <v>92000</v>
      </c>
      <c r="J89" s="79">
        <f t="shared" si="26"/>
        <v>0</v>
      </c>
      <c r="K89" s="79">
        <f t="shared" si="26"/>
        <v>0</v>
      </c>
      <c r="L89" s="63">
        <f t="shared" si="26"/>
        <v>276000</v>
      </c>
    </row>
    <row r="90" spans="3:18" ht="15.6" x14ac:dyDescent="0.3">
      <c r="C90" s="6"/>
      <c r="D90" s="6"/>
      <c r="E90" s="6"/>
      <c r="F90" s="9"/>
      <c r="G90" s="103"/>
      <c r="H90" s="103"/>
      <c r="I90" s="103"/>
      <c r="J90" s="9"/>
      <c r="K90" s="9"/>
      <c r="L90" s="10"/>
    </row>
    <row r="91" spans="3:18" ht="18" x14ac:dyDescent="0.35">
      <c r="F91" s="150" t="s">
        <v>66</v>
      </c>
      <c r="G91" s="150"/>
      <c r="H91" s="150"/>
      <c r="I91" s="150"/>
      <c r="J91" s="150"/>
      <c r="K91" s="150"/>
      <c r="L91" s="221">
        <f>L89+L82+L76+L55+R23</f>
        <v>3450000.3</v>
      </c>
    </row>
    <row r="93" spans="3:18" ht="21" x14ac:dyDescent="0.4">
      <c r="C93" s="1" t="s">
        <v>65</v>
      </c>
    </row>
  </sheetData>
  <sheetProtection insertRows="0" deleteColumns="0" deleteRows="0"/>
  <mergeCells count="87">
    <mergeCell ref="C72:D72"/>
    <mergeCell ref="C73:D73"/>
    <mergeCell ref="C67:D67"/>
    <mergeCell ref="C68:D68"/>
    <mergeCell ref="C69:D69"/>
    <mergeCell ref="C70:D70"/>
    <mergeCell ref="C71:D71"/>
    <mergeCell ref="C62:D62"/>
    <mergeCell ref="C63:D63"/>
    <mergeCell ref="C64:D64"/>
    <mergeCell ref="C65:D65"/>
    <mergeCell ref="C66:D66"/>
    <mergeCell ref="C89:E89"/>
    <mergeCell ref="F91:K91"/>
    <mergeCell ref="L57:L58"/>
    <mergeCell ref="L78:L79"/>
    <mergeCell ref="L84:L85"/>
    <mergeCell ref="F57:K57"/>
    <mergeCell ref="C80:E80"/>
    <mergeCell ref="C81:E81"/>
    <mergeCell ref="E57:E58"/>
    <mergeCell ref="C75:D75"/>
    <mergeCell ref="C86:E86"/>
    <mergeCell ref="C87:E87"/>
    <mergeCell ref="C88:E88"/>
    <mergeCell ref="F78:K78"/>
    <mergeCell ref="C57:D58"/>
    <mergeCell ref="C59:D59"/>
    <mergeCell ref="L25:L26"/>
    <mergeCell ref="C31:L31"/>
    <mergeCell ref="C37:L37"/>
    <mergeCell ref="C43:L43"/>
    <mergeCell ref="C49:L49"/>
    <mergeCell ref="C33:E33"/>
    <mergeCell ref="C34:E34"/>
    <mergeCell ref="C39:E39"/>
    <mergeCell ref="C40:E40"/>
    <mergeCell ref="C44:E44"/>
    <mergeCell ref="C25:E25"/>
    <mergeCell ref="C41:E41"/>
    <mergeCell ref="C48:E48"/>
    <mergeCell ref="C30:E30"/>
    <mergeCell ref="C35:E35"/>
    <mergeCell ref="C42:E42"/>
    <mergeCell ref="C78:E79"/>
    <mergeCell ref="C84:E85"/>
    <mergeCell ref="F23:K23"/>
    <mergeCell ref="F16:K16"/>
    <mergeCell ref="F25:K25"/>
    <mergeCell ref="E16:E17"/>
    <mergeCell ref="C26:E26"/>
    <mergeCell ref="C76:E76"/>
    <mergeCell ref="C82:E82"/>
    <mergeCell ref="C54:E54"/>
    <mergeCell ref="C55:E55"/>
    <mergeCell ref="C74:D74"/>
    <mergeCell ref="F84:K84"/>
    <mergeCell ref="C53:E53"/>
    <mergeCell ref="C60:D60"/>
    <mergeCell ref="C61:D61"/>
    <mergeCell ref="B1:D1"/>
    <mergeCell ref="F11:K11"/>
    <mergeCell ref="B2:C2"/>
    <mergeCell ref="C52:E52"/>
    <mergeCell ref="C51:E51"/>
    <mergeCell ref="C45:E45"/>
    <mergeCell ref="C46:E46"/>
    <mergeCell ref="C50:E50"/>
    <mergeCell ref="C27:E27"/>
    <mergeCell ref="C28:E28"/>
    <mergeCell ref="C29:E29"/>
    <mergeCell ref="C36:E36"/>
    <mergeCell ref="C47:E47"/>
    <mergeCell ref="C38:E38"/>
    <mergeCell ref="C32:E32"/>
    <mergeCell ref="L16:Q16"/>
    <mergeCell ref="R16:R17"/>
    <mergeCell ref="L4:L5"/>
    <mergeCell ref="C6:E6"/>
    <mergeCell ref="C4:E5"/>
    <mergeCell ref="C7:E7"/>
    <mergeCell ref="C8:E8"/>
    <mergeCell ref="C9:E9"/>
    <mergeCell ref="C10:E10"/>
    <mergeCell ref="F4:K4"/>
    <mergeCell ref="D16:D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944A-3EA2-475B-A195-13274E66282D}">
  <dimension ref="B4:J24"/>
  <sheetViews>
    <sheetView showGridLines="0" topLeftCell="A14" zoomScale="97" zoomScaleNormal="115" workbookViewId="0">
      <selection activeCell="D11" sqref="D11"/>
    </sheetView>
  </sheetViews>
  <sheetFormatPr defaultColWidth="8.6640625" defaultRowHeight="14.4" x14ac:dyDescent="0.3"/>
  <cols>
    <col min="1" max="1" width="8.6640625" style="14"/>
    <col min="2" max="2" width="73.44140625" style="14" bestFit="1" customWidth="1"/>
    <col min="3" max="3" width="42.6640625" style="14" customWidth="1"/>
    <col min="4" max="4" width="16.33203125" style="14" customWidth="1"/>
    <col min="5" max="5" width="15.6640625" style="14" customWidth="1"/>
    <col min="6" max="7" width="8.6640625" style="14"/>
    <col min="8" max="8" width="12.5546875" style="14" bestFit="1" customWidth="1"/>
    <col min="9" max="16384" width="8.6640625" style="14"/>
  </cols>
  <sheetData>
    <row r="4" spans="2:10" x14ac:dyDescent="0.3">
      <c r="B4" s="100" t="s">
        <v>88</v>
      </c>
    </row>
    <row r="5" spans="2:10" ht="15" thickBot="1" x14ac:dyDescent="0.35"/>
    <row r="6" spans="2:10" ht="15" thickBot="1" x14ac:dyDescent="0.35">
      <c r="B6" s="156" t="s">
        <v>80</v>
      </c>
      <c r="C6" s="157"/>
      <c r="D6" s="15" t="s">
        <v>37</v>
      </c>
      <c r="E6" s="16" t="s">
        <v>6</v>
      </c>
      <c r="H6" s="16" t="s">
        <v>7</v>
      </c>
    </row>
    <row r="7" spans="2:10" x14ac:dyDescent="0.3">
      <c r="B7" s="45" t="s">
        <v>79</v>
      </c>
      <c r="C7" s="46" t="s">
        <v>78</v>
      </c>
      <c r="D7" s="47">
        <f>SUM(D8)</f>
        <v>2360000</v>
      </c>
      <c r="E7" s="69">
        <f>D8/H7</f>
        <v>0.68405791153119611</v>
      </c>
      <c r="H7" s="83">
        <f>budget!L91</f>
        <v>3450000.3</v>
      </c>
    </row>
    <row r="8" spans="2:10" ht="29.4" thickBot="1" x14ac:dyDescent="0.35">
      <c r="B8" s="80" t="s">
        <v>72</v>
      </c>
      <c r="C8" s="81" t="s">
        <v>73</v>
      </c>
      <c r="D8" s="67">
        <v>2360000</v>
      </c>
      <c r="E8" s="70">
        <f>D8/H7</f>
        <v>0.68405791153119611</v>
      </c>
    </row>
    <row r="9" spans="2:10" ht="15" thickBot="1" x14ac:dyDescent="0.35">
      <c r="B9" s="156" t="s">
        <v>81</v>
      </c>
      <c r="C9" s="157"/>
      <c r="D9" s="15" t="s">
        <v>37</v>
      </c>
      <c r="E9" s="16" t="s">
        <v>6</v>
      </c>
    </row>
    <row r="10" spans="2:10" x14ac:dyDescent="0.3">
      <c r="B10" s="45" t="s">
        <v>79</v>
      </c>
      <c r="C10" s="46" t="s">
        <v>78</v>
      </c>
      <c r="D10" s="47">
        <f>SUM(D11:D14)</f>
        <v>283482</v>
      </c>
      <c r="E10" s="69">
        <f>D10/H7</f>
        <v>8.216868850707057E-2</v>
      </c>
    </row>
    <row r="11" spans="2:10" ht="28.8" x14ac:dyDescent="0.3">
      <c r="B11" s="158" t="s">
        <v>74</v>
      </c>
      <c r="C11" s="86" t="s">
        <v>101</v>
      </c>
      <c r="D11" s="67">
        <v>283482</v>
      </c>
      <c r="E11" s="89">
        <f>D11/$H$7</f>
        <v>8.216868850707057E-2</v>
      </c>
    </row>
    <row r="12" spans="2:10" ht="28.8" x14ac:dyDescent="0.3">
      <c r="B12" s="159"/>
      <c r="C12" s="86" t="s">
        <v>75</v>
      </c>
      <c r="D12" s="67">
        <v>0</v>
      </c>
      <c r="E12" s="89">
        <f>D12/$H$7</f>
        <v>0</v>
      </c>
    </row>
    <row r="13" spans="2:10" ht="28.8" x14ac:dyDescent="0.3">
      <c r="B13" s="160"/>
      <c r="C13" s="86" t="s">
        <v>76</v>
      </c>
      <c r="D13" s="67">
        <v>0</v>
      </c>
      <c r="E13" s="90">
        <f>D13/$H$7</f>
        <v>0</v>
      </c>
      <c r="G13"/>
      <c r="H13"/>
      <c r="I13"/>
      <c r="J13"/>
    </row>
    <row r="14" spans="2:10" ht="15" thickBot="1" x14ac:dyDescent="0.35">
      <c r="B14" s="82" t="s">
        <v>87</v>
      </c>
      <c r="C14" s="86" t="s">
        <v>77</v>
      </c>
      <c r="D14" s="67">
        <v>0</v>
      </c>
      <c r="E14" s="90">
        <f>D14/$H$7</f>
        <v>0</v>
      </c>
    </row>
    <row r="15" spans="2:10" ht="15" thickBot="1" x14ac:dyDescent="0.35">
      <c r="B15" s="161" t="s">
        <v>82</v>
      </c>
      <c r="C15" s="162"/>
      <c r="D15" s="15" t="s">
        <v>37</v>
      </c>
      <c r="E15" s="84" t="s">
        <v>6</v>
      </c>
    </row>
    <row r="16" spans="2:10" ht="16.2" customHeight="1" x14ac:dyDescent="0.3">
      <c r="B16" s="45" t="s">
        <v>79</v>
      </c>
      <c r="C16" s="46" t="s">
        <v>78</v>
      </c>
      <c r="D16" s="47">
        <f>SUM(D17:D19)</f>
        <v>806518</v>
      </c>
      <c r="E16" s="69">
        <f>D16/H7</f>
        <v>0.23377331300521917</v>
      </c>
    </row>
    <row r="17" spans="2:5" x14ac:dyDescent="0.3">
      <c r="B17" s="163" t="s">
        <v>97</v>
      </c>
      <c r="C17" s="87" t="s">
        <v>100</v>
      </c>
      <c r="D17" s="67">
        <v>806518</v>
      </c>
      <c r="E17" s="89">
        <f>D17/$H$7</f>
        <v>0.23377331300521917</v>
      </c>
    </row>
    <row r="18" spans="2:5" ht="28.8" x14ac:dyDescent="0.3">
      <c r="B18" s="158"/>
      <c r="C18" s="87" t="s">
        <v>83</v>
      </c>
      <c r="D18" s="67"/>
      <c r="E18" s="89">
        <f>D18/$H$7</f>
        <v>0</v>
      </c>
    </row>
    <row r="19" spans="2:5" ht="30" customHeight="1" thickBot="1" x14ac:dyDescent="0.35">
      <c r="B19" s="164"/>
      <c r="C19" s="88" t="s">
        <v>84</v>
      </c>
      <c r="D19" s="67"/>
      <c r="E19" s="89">
        <f>D19/$H$7</f>
        <v>0</v>
      </c>
    </row>
    <row r="20" spans="2:5" ht="15" thickBot="1" x14ac:dyDescent="0.35">
      <c r="B20" s="151" t="s">
        <v>106</v>
      </c>
      <c r="C20" s="152"/>
      <c r="D20" s="38" t="s">
        <v>37</v>
      </c>
      <c r="E20" s="85" t="s">
        <v>6</v>
      </c>
    </row>
    <row r="21" spans="2:5" x14ac:dyDescent="0.3">
      <c r="B21" s="99" t="s">
        <v>79</v>
      </c>
      <c r="C21" s="94" t="s">
        <v>78</v>
      </c>
      <c r="D21" s="95">
        <f>SUM(D22:D24)</f>
        <v>3450000</v>
      </c>
      <c r="E21" s="96">
        <f>D21/H7</f>
        <v>0.9999999130434859</v>
      </c>
    </row>
    <row r="22" spans="2:5" x14ac:dyDescent="0.3">
      <c r="B22" s="153" t="s">
        <v>98</v>
      </c>
      <c r="C22" s="86" t="s">
        <v>99</v>
      </c>
      <c r="D22" s="97">
        <f>D11+D17</f>
        <v>1090000</v>
      </c>
      <c r="E22" s="92">
        <f>D22/$H$7</f>
        <v>0.31594200151228974</v>
      </c>
    </row>
    <row r="23" spans="2:5" ht="28.8" x14ac:dyDescent="0.3">
      <c r="B23" s="154"/>
      <c r="C23" s="86" t="s">
        <v>85</v>
      </c>
      <c r="D23" s="97">
        <f>D12+D14+D18+D8</f>
        <v>2360000</v>
      </c>
      <c r="E23" s="92">
        <f>D23/$H$7</f>
        <v>0.68405791153119611</v>
      </c>
    </row>
    <row r="24" spans="2:5" ht="15" thickBot="1" x14ac:dyDescent="0.35">
      <c r="B24" s="155"/>
      <c r="C24" s="91" t="s">
        <v>86</v>
      </c>
      <c r="D24" s="98">
        <f>D19+D13</f>
        <v>0</v>
      </c>
      <c r="E24" s="93">
        <f>D24/$H$7</f>
        <v>0</v>
      </c>
    </row>
  </sheetData>
  <mergeCells count="7">
    <mergeCell ref="B20:C20"/>
    <mergeCell ref="B22:B24"/>
    <mergeCell ref="B6:C6"/>
    <mergeCell ref="B9:C9"/>
    <mergeCell ref="B11:B13"/>
    <mergeCell ref="B15:C15"/>
    <mergeCell ref="B17:B1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8C65-3993-4C15-9F82-BF8C85FD923A}">
  <dimension ref="B2:K22"/>
  <sheetViews>
    <sheetView showGridLines="0" topLeftCell="A2" workbookViewId="0">
      <selection activeCell="M14" sqref="M14"/>
    </sheetView>
  </sheetViews>
  <sheetFormatPr defaultRowHeight="14.4" x14ac:dyDescent="0.3"/>
  <cols>
    <col min="4" max="4" width="18.33203125" customWidth="1"/>
    <col min="5" max="5" width="10.6640625" bestFit="1" customWidth="1"/>
    <col min="11" max="11" width="12.5546875" customWidth="1"/>
  </cols>
  <sheetData>
    <row r="2" spans="2:11" ht="15" thickBot="1" x14ac:dyDescent="0.35"/>
    <row r="3" spans="2:11" x14ac:dyDescent="0.3">
      <c r="B3" s="193" t="s">
        <v>49</v>
      </c>
      <c r="C3" s="194"/>
      <c r="D3" s="195"/>
      <c r="E3" s="199" t="s">
        <v>37</v>
      </c>
      <c r="F3" s="199"/>
      <c r="G3" s="199"/>
      <c r="H3" s="199"/>
      <c r="I3" s="199"/>
      <c r="J3" s="199"/>
      <c r="K3" s="200" t="s">
        <v>29</v>
      </c>
    </row>
    <row r="4" spans="2:11" ht="15" thickBot="1" x14ac:dyDescent="0.35">
      <c r="B4" s="196"/>
      <c r="C4" s="197"/>
      <c r="D4" s="198"/>
      <c r="E4" s="5">
        <v>2025</v>
      </c>
      <c r="F4" s="5">
        <v>2026</v>
      </c>
      <c r="G4" s="5">
        <v>2027</v>
      </c>
      <c r="H4" s="5">
        <v>2028</v>
      </c>
      <c r="I4" s="5">
        <v>2029</v>
      </c>
      <c r="J4" s="5">
        <v>2030</v>
      </c>
      <c r="K4" s="201"/>
    </row>
    <row r="5" spans="2:11" ht="15" thickBot="1" x14ac:dyDescent="0.35">
      <c r="B5" s="184" t="s">
        <v>68</v>
      </c>
      <c r="C5" s="185"/>
      <c r="D5" s="185"/>
      <c r="E5" s="185"/>
      <c r="F5" s="185"/>
      <c r="G5" s="185"/>
      <c r="H5" s="185"/>
      <c r="I5" s="185"/>
      <c r="J5" s="185"/>
      <c r="K5" s="186"/>
    </row>
    <row r="6" spans="2:11" ht="15" thickBot="1" x14ac:dyDescent="0.35">
      <c r="B6" s="190" t="s">
        <v>1</v>
      </c>
      <c r="C6" s="191"/>
      <c r="D6" s="192"/>
      <c r="E6" s="61">
        <f>budget!F6</f>
        <v>175000</v>
      </c>
      <c r="F6" s="61">
        <f>budget!G6</f>
        <v>830000</v>
      </c>
      <c r="G6" s="61">
        <f>budget!H6</f>
        <v>995000</v>
      </c>
      <c r="H6" s="61">
        <f>budget!I6</f>
        <v>1000000</v>
      </c>
      <c r="I6" s="61">
        <f>budget!J6</f>
        <v>0</v>
      </c>
      <c r="J6" s="61">
        <f>budget!K6</f>
        <v>0</v>
      </c>
      <c r="K6" s="64">
        <f>SUM(E6:J6)</f>
        <v>3000000</v>
      </c>
    </row>
    <row r="7" spans="2:11" ht="15" thickBot="1" x14ac:dyDescent="0.35">
      <c r="B7" s="202" t="s">
        <v>38</v>
      </c>
      <c r="C7" s="203"/>
      <c r="D7" s="204"/>
      <c r="E7" s="61">
        <f>budget!F7</f>
        <v>25000</v>
      </c>
      <c r="F7" s="61">
        <f>budget!G7</f>
        <v>125000</v>
      </c>
      <c r="G7" s="61">
        <f>budget!H7</f>
        <v>150000</v>
      </c>
      <c r="H7" s="61">
        <f>budget!I7</f>
        <v>150000</v>
      </c>
      <c r="I7" s="61">
        <f>budget!J7</f>
        <v>0</v>
      </c>
      <c r="J7" s="61">
        <f>budget!K7</f>
        <v>0</v>
      </c>
      <c r="K7" s="64">
        <f t="shared" ref="K7:K8" si="0">SUM(E7:J7)</f>
        <v>450000</v>
      </c>
    </row>
    <row r="8" spans="2:11" ht="15" thickBot="1" x14ac:dyDescent="0.35">
      <c r="B8" s="205" t="s">
        <v>89</v>
      </c>
      <c r="C8" s="206"/>
      <c r="D8" s="207"/>
      <c r="E8" s="60">
        <f>budget!F8+budget!F9+budget!F10</f>
        <v>0</v>
      </c>
      <c r="F8" s="60">
        <f>budget!G8+budget!G9+budget!G10</f>
        <v>0</v>
      </c>
      <c r="G8" s="60">
        <f>budget!H8+budget!H9+budget!H10</f>
        <v>0</v>
      </c>
      <c r="H8" s="60">
        <f>budget!I8+budget!I9+budget!I10</f>
        <v>0</v>
      </c>
      <c r="I8" s="60">
        <f>budget!J8+budget!J9+budget!J10</f>
        <v>0</v>
      </c>
      <c r="J8" s="60">
        <f>budget!K8+budget!K9+budget!K10</f>
        <v>0</v>
      </c>
      <c r="K8" s="64">
        <f t="shared" si="0"/>
        <v>0</v>
      </c>
    </row>
    <row r="9" spans="2:11" ht="15" thickBot="1" x14ac:dyDescent="0.35">
      <c r="B9" s="187" t="s">
        <v>71</v>
      </c>
      <c r="C9" s="188"/>
      <c r="D9" s="188"/>
      <c r="E9" s="188"/>
      <c r="F9" s="188"/>
      <c r="G9" s="188"/>
      <c r="H9" s="188"/>
      <c r="I9" s="188"/>
      <c r="J9" s="188"/>
      <c r="K9" s="65">
        <f>SUM(K6:K8)</f>
        <v>3450000</v>
      </c>
    </row>
    <row r="10" spans="2:11" ht="15" thickBot="1" x14ac:dyDescent="0.35">
      <c r="B10" s="187" t="s">
        <v>69</v>
      </c>
      <c r="C10" s="188"/>
      <c r="D10" s="188"/>
      <c r="E10" s="188"/>
      <c r="F10" s="188"/>
      <c r="G10" s="188"/>
      <c r="H10" s="188"/>
      <c r="I10" s="188"/>
      <c r="J10" s="188"/>
      <c r="K10" s="189"/>
    </row>
    <row r="11" spans="2:11" x14ac:dyDescent="0.3">
      <c r="B11" s="190" t="str">
        <f>budget!C15</f>
        <v>Direkta personalkostnader</v>
      </c>
      <c r="C11" s="191"/>
      <c r="D11" s="192"/>
      <c r="E11" s="61">
        <f>budget!L23</f>
        <v>0</v>
      </c>
      <c r="F11" s="61">
        <f>budget!M23</f>
        <v>118278</v>
      </c>
      <c r="G11" s="61">
        <f>budget!N23</f>
        <v>128134.5</v>
      </c>
      <c r="H11" s="61">
        <f>budget!O23</f>
        <v>130105.79999999999</v>
      </c>
      <c r="I11" s="61">
        <v>0</v>
      </c>
      <c r="J11" s="61">
        <f>budget!Q23</f>
        <v>0</v>
      </c>
      <c r="K11" s="66">
        <f>SUM(E11:J11)</f>
        <v>376518.3</v>
      </c>
    </row>
    <row r="12" spans="2:11" x14ac:dyDescent="0.3">
      <c r="B12" s="202" t="str">
        <f>budget!C24</f>
        <v>Direkta kostnader (ej personal)</v>
      </c>
      <c r="C12" s="203"/>
      <c r="D12" s="204"/>
      <c r="E12" s="61">
        <f>budget!F55</f>
        <v>0</v>
      </c>
      <c r="F12" s="61">
        <f>budget!G55</f>
        <v>87500</v>
      </c>
      <c r="G12" s="61">
        <f>budget!H55</f>
        <v>95310</v>
      </c>
      <c r="H12" s="61">
        <f>budget!I55</f>
        <v>100672</v>
      </c>
      <c r="I12" s="61">
        <v>0</v>
      </c>
      <c r="J12" s="61">
        <f>budget!K55</f>
        <v>0</v>
      </c>
      <c r="K12" s="66">
        <f t="shared" ref="K12:K15" si="1">SUM(E12:J12)</f>
        <v>283482</v>
      </c>
    </row>
    <row r="13" spans="2:11" x14ac:dyDescent="0.3">
      <c r="B13" s="202" t="str">
        <f>budget!C56</f>
        <v>Lokala partners</v>
      </c>
      <c r="C13" s="203"/>
      <c r="D13" s="204"/>
      <c r="E13" s="61">
        <f>budget!F76</f>
        <v>200000</v>
      </c>
      <c r="F13" s="61">
        <f>budget!G76</f>
        <v>640000</v>
      </c>
      <c r="G13" s="61">
        <f>budget!H76</f>
        <v>770000</v>
      </c>
      <c r="H13" s="61">
        <f>budget!I76</f>
        <v>750000</v>
      </c>
      <c r="I13" s="61">
        <f>budget!J76</f>
        <v>0</v>
      </c>
      <c r="J13" s="61">
        <f>budget!K76</f>
        <v>0</v>
      </c>
      <c r="K13" s="66">
        <f t="shared" si="1"/>
        <v>2360000</v>
      </c>
    </row>
    <row r="14" spans="2:11" x14ac:dyDescent="0.3">
      <c r="B14" s="202" t="str">
        <f>budget!C77</f>
        <v>Revision och utvärdering</v>
      </c>
      <c r="C14" s="203"/>
      <c r="D14" s="204"/>
      <c r="E14" s="61">
        <f>budget!F82</f>
        <v>0</v>
      </c>
      <c r="F14" s="61">
        <f>budget!G82</f>
        <v>35000</v>
      </c>
      <c r="G14" s="61">
        <f>budget!H82</f>
        <v>42000</v>
      </c>
      <c r="H14" s="61">
        <f>budget!I82</f>
        <v>77000</v>
      </c>
      <c r="I14" s="61">
        <f>budget!J82</f>
        <v>0</v>
      </c>
      <c r="J14" s="61">
        <f>budget!K82</f>
        <v>0</v>
      </c>
      <c r="K14" s="66">
        <f t="shared" si="1"/>
        <v>154000</v>
      </c>
    </row>
    <row r="15" spans="2:11" ht="15" thickBot="1" x14ac:dyDescent="0.35">
      <c r="B15" s="208" t="str">
        <f>budget!C83</f>
        <v>Indirekta kostnader (overhead)</v>
      </c>
      <c r="C15" s="209"/>
      <c r="D15" s="210"/>
      <c r="E15" s="61">
        <f>budget!F89</f>
        <v>0</v>
      </c>
      <c r="F15" s="61">
        <f>budget!G89</f>
        <v>94000</v>
      </c>
      <c r="G15" s="61">
        <f>budget!H89</f>
        <v>90000</v>
      </c>
      <c r="H15" s="61">
        <f>budget!I89</f>
        <v>92000</v>
      </c>
      <c r="I15" s="61">
        <f>budget!J89</f>
        <v>0</v>
      </c>
      <c r="J15" s="61">
        <f>budget!K89</f>
        <v>0</v>
      </c>
      <c r="K15" s="66">
        <f t="shared" si="1"/>
        <v>276000</v>
      </c>
    </row>
    <row r="16" spans="2:11" ht="15" thickBot="1" x14ac:dyDescent="0.35">
      <c r="B16" s="187" t="s">
        <v>70</v>
      </c>
      <c r="C16" s="188"/>
      <c r="D16" s="188"/>
      <c r="E16" s="188"/>
      <c r="F16" s="188"/>
      <c r="G16" s="188"/>
      <c r="H16" s="188"/>
      <c r="I16" s="188"/>
      <c r="J16" s="188"/>
      <c r="K16" s="65">
        <f>SUM(K11:K15)</f>
        <v>3450000.3</v>
      </c>
    </row>
    <row r="17" spans="2:10" ht="15" thickBot="1" x14ac:dyDescent="0.35"/>
    <row r="18" spans="2:10" ht="15.6" x14ac:dyDescent="0.3">
      <c r="B18" s="182" t="s">
        <v>102</v>
      </c>
      <c r="C18" s="183"/>
      <c r="D18" s="183"/>
      <c r="E18" s="165" t="s">
        <v>37</v>
      </c>
      <c r="F18" s="165"/>
      <c r="G18" s="165" t="s">
        <v>6</v>
      </c>
      <c r="H18" s="166"/>
      <c r="I18" s="166"/>
      <c r="J18" s="167"/>
    </row>
    <row r="19" spans="2:10" x14ac:dyDescent="0.3">
      <c r="B19" s="178" t="s">
        <v>103</v>
      </c>
      <c r="C19" s="179"/>
      <c r="D19" s="179"/>
      <c r="E19" s="180">
        <f>'key ratios'!D7</f>
        <v>2360000</v>
      </c>
      <c r="F19" s="181"/>
      <c r="G19" s="168">
        <f>'key ratios'!E7</f>
        <v>0.68405791153119611</v>
      </c>
      <c r="H19" s="169"/>
      <c r="I19" s="169"/>
      <c r="J19" s="170"/>
    </row>
    <row r="20" spans="2:10" x14ac:dyDescent="0.3">
      <c r="B20" s="178" t="s">
        <v>104</v>
      </c>
      <c r="C20" s="179"/>
      <c r="D20" s="179"/>
      <c r="E20" s="180">
        <f>'key ratios'!D10</f>
        <v>283482</v>
      </c>
      <c r="F20" s="181"/>
      <c r="G20" s="168">
        <f>'key ratios'!E10</f>
        <v>8.216868850707057E-2</v>
      </c>
      <c r="H20" s="169"/>
      <c r="I20" s="169"/>
      <c r="J20" s="170"/>
    </row>
    <row r="21" spans="2:10" x14ac:dyDescent="0.3">
      <c r="B21" s="178" t="s">
        <v>105</v>
      </c>
      <c r="C21" s="179"/>
      <c r="D21" s="179"/>
      <c r="E21" s="180">
        <f>'key ratios'!D16</f>
        <v>806518</v>
      </c>
      <c r="F21" s="181"/>
      <c r="G21" s="168">
        <f>'key ratios'!E16</f>
        <v>0.23377331300521917</v>
      </c>
      <c r="H21" s="169"/>
      <c r="I21" s="169"/>
      <c r="J21" s="170"/>
    </row>
    <row r="22" spans="2:10" ht="15" thickBot="1" x14ac:dyDescent="0.35">
      <c r="B22" s="171" t="s">
        <v>29</v>
      </c>
      <c r="C22" s="172"/>
      <c r="D22" s="172"/>
      <c r="E22" s="173">
        <f>'key ratios'!D21</f>
        <v>3450000</v>
      </c>
      <c r="F22" s="174"/>
      <c r="G22" s="175">
        <f>'key ratios'!E21</f>
        <v>0.9999999130434859</v>
      </c>
      <c r="H22" s="176"/>
      <c r="I22" s="176"/>
      <c r="J22" s="177"/>
    </row>
  </sheetData>
  <mergeCells count="30">
    <mergeCell ref="B16:J16"/>
    <mergeCell ref="B12:D12"/>
    <mergeCell ref="B13:D13"/>
    <mergeCell ref="B14:D14"/>
    <mergeCell ref="B15:D15"/>
    <mergeCell ref="B5:K5"/>
    <mergeCell ref="B9:J9"/>
    <mergeCell ref="B10:K10"/>
    <mergeCell ref="B11:D11"/>
    <mergeCell ref="B3:D4"/>
    <mergeCell ref="E3:J3"/>
    <mergeCell ref="K3:K4"/>
    <mergeCell ref="B6:D6"/>
    <mergeCell ref="B7:D7"/>
    <mergeCell ref="B8:D8"/>
    <mergeCell ref="G18:J18"/>
    <mergeCell ref="G20:J20"/>
    <mergeCell ref="B22:D22"/>
    <mergeCell ref="E22:F22"/>
    <mergeCell ref="G22:J22"/>
    <mergeCell ref="B21:D21"/>
    <mergeCell ref="E19:F19"/>
    <mergeCell ref="E20:F20"/>
    <mergeCell ref="E21:F21"/>
    <mergeCell ref="G19:J19"/>
    <mergeCell ref="G21:J21"/>
    <mergeCell ref="E18:F18"/>
    <mergeCell ref="B18:D18"/>
    <mergeCell ref="B19:D19"/>
    <mergeCell ref="B20:D20"/>
  </mergeCells>
  <phoneticPr fontId="1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9B28-765A-46DC-B980-988CBD9588C0}">
  <dimension ref="A1"/>
  <sheetViews>
    <sheetView workbookViewId="0">
      <selection activeCell="C8" sqref="C8"/>
    </sheetView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FCDD-15DA-4DFF-923D-E3708AD90843}">
  <dimension ref="B5:H24"/>
  <sheetViews>
    <sheetView showGridLines="0" zoomScale="115" zoomScaleNormal="115" workbookViewId="0">
      <selection activeCell="B27" sqref="B27"/>
    </sheetView>
  </sheetViews>
  <sheetFormatPr defaultColWidth="8.6640625" defaultRowHeight="14.4" x14ac:dyDescent="0.3"/>
  <cols>
    <col min="1" max="1" width="8.6640625" style="14"/>
    <col min="2" max="2" width="73.44140625" style="14" bestFit="1" customWidth="1"/>
    <col min="3" max="3" width="37.33203125" style="14" customWidth="1"/>
    <col min="4" max="4" width="16.33203125" style="14" customWidth="1"/>
    <col min="5" max="5" width="15.6640625" style="14" customWidth="1"/>
    <col min="6" max="7" width="8.6640625" style="14"/>
    <col min="8" max="8" width="12.5546875" style="14" bestFit="1" customWidth="1"/>
    <col min="9" max="16384" width="8.6640625" style="14"/>
  </cols>
  <sheetData>
    <row r="5" spans="2:8" ht="15" thickBot="1" x14ac:dyDescent="0.35"/>
    <row r="6" spans="2:8" ht="15" thickBot="1" x14ac:dyDescent="0.35">
      <c r="B6" s="156" t="s">
        <v>5</v>
      </c>
      <c r="C6" s="157"/>
      <c r="D6" s="15" t="s">
        <v>2</v>
      </c>
      <c r="E6" s="16" t="s">
        <v>6</v>
      </c>
      <c r="H6" s="16" t="s">
        <v>7</v>
      </c>
    </row>
    <row r="7" spans="2:8" x14ac:dyDescent="0.3">
      <c r="B7" s="17" t="s">
        <v>8</v>
      </c>
      <c r="C7" s="18" t="s">
        <v>9</v>
      </c>
      <c r="D7" s="19">
        <f>SUM(D8)</f>
        <v>0</v>
      </c>
      <c r="E7" s="20">
        <f>D8/H7</f>
        <v>0</v>
      </c>
      <c r="H7" s="21">
        <v>1</v>
      </c>
    </row>
    <row r="8" spans="2:8" ht="29.4" thickBot="1" x14ac:dyDescent="0.35">
      <c r="B8" s="22" t="s">
        <v>10</v>
      </c>
      <c r="C8" s="23" t="s">
        <v>11</v>
      </c>
      <c r="D8" s="24"/>
      <c r="E8" s="25">
        <f>D8/H7</f>
        <v>0</v>
      </c>
    </row>
    <row r="9" spans="2:8" ht="15" thickBot="1" x14ac:dyDescent="0.35">
      <c r="B9" s="156" t="s">
        <v>12</v>
      </c>
      <c r="C9" s="157"/>
      <c r="D9" s="15" t="s">
        <v>2</v>
      </c>
      <c r="E9" s="26" t="s">
        <v>6</v>
      </c>
    </row>
    <row r="10" spans="2:8" x14ac:dyDescent="0.3">
      <c r="B10" s="17" t="s">
        <v>8</v>
      </c>
      <c r="C10" s="18" t="s">
        <v>9</v>
      </c>
      <c r="D10" s="19">
        <f>SUM(D11:D12)</f>
        <v>0</v>
      </c>
      <c r="E10" s="27">
        <f>D11/H7</f>
        <v>0</v>
      </c>
    </row>
    <row r="11" spans="2:8" ht="28.8" x14ac:dyDescent="0.3">
      <c r="B11" s="28" t="s">
        <v>13</v>
      </c>
      <c r="C11" s="29" t="s">
        <v>14</v>
      </c>
      <c r="D11" s="30"/>
      <c r="E11" s="25">
        <f>D11/H7</f>
        <v>0</v>
      </c>
    </row>
    <row r="12" spans="2:8" ht="15" thickBot="1" x14ac:dyDescent="0.35">
      <c r="B12" s="28" t="s">
        <v>15</v>
      </c>
      <c r="C12" s="29" t="s">
        <v>16</v>
      </c>
      <c r="D12" s="30"/>
      <c r="E12" s="25">
        <f>D12/H7</f>
        <v>0</v>
      </c>
    </row>
    <row r="13" spans="2:8" ht="15" thickBot="1" x14ac:dyDescent="0.35">
      <c r="B13" s="156" t="s">
        <v>17</v>
      </c>
      <c r="C13" s="157"/>
      <c r="D13" s="15" t="s">
        <v>2</v>
      </c>
      <c r="E13" s="26" t="s">
        <v>6</v>
      </c>
    </row>
    <row r="14" spans="2:8" x14ac:dyDescent="0.3">
      <c r="B14" s="17" t="s">
        <v>8</v>
      </c>
      <c r="C14" s="18" t="s">
        <v>9</v>
      </c>
      <c r="D14" s="31">
        <f>SUM(D15:D18)</f>
        <v>0</v>
      </c>
      <c r="E14" s="27">
        <f>D14/H7</f>
        <v>0</v>
      </c>
    </row>
    <row r="15" spans="2:8" ht="28.8" x14ac:dyDescent="0.3">
      <c r="B15" s="214" t="s">
        <v>18</v>
      </c>
      <c r="C15" s="32" t="s">
        <v>19</v>
      </c>
      <c r="D15" s="24"/>
      <c r="E15" s="33">
        <f>D15/$H$7</f>
        <v>0</v>
      </c>
    </row>
    <row r="16" spans="2:8" ht="28.8" x14ac:dyDescent="0.3">
      <c r="B16" s="215"/>
      <c r="C16" s="32" t="s">
        <v>20</v>
      </c>
      <c r="D16" s="34"/>
      <c r="E16" s="33">
        <f t="shared" ref="E16:E18" si="0">D16/$H$7</f>
        <v>0</v>
      </c>
    </row>
    <row r="17" spans="2:5" ht="28.8" x14ac:dyDescent="0.3">
      <c r="B17" s="215"/>
      <c r="C17" s="32" t="s">
        <v>21</v>
      </c>
      <c r="D17" s="34"/>
      <c r="E17" s="33">
        <f t="shared" si="0"/>
        <v>0</v>
      </c>
    </row>
    <row r="18" spans="2:5" ht="29.4" thickBot="1" x14ac:dyDescent="0.35">
      <c r="B18" s="216"/>
      <c r="C18" s="35" t="s">
        <v>22</v>
      </c>
      <c r="D18" s="24"/>
      <c r="E18" s="33">
        <f t="shared" si="0"/>
        <v>0</v>
      </c>
    </row>
    <row r="19" spans="2:5" ht="15" hidden="1" thickBot="1" x14ac:dyDescent="0.35">
      <c r="B19" s="217" t="s">
        <v>23</v>
      </c>
      <c r="C19" s="218"/>
      <c r="D19" s="36">
        <f>SUM(D8+D11+D15+D16+D17+D18)</f>
        <v>0</v>
      </c>
      <c r="E19" s="37">
        <f>SUM(E8+E11+E15+E16+E17+E18)</f>
        <v>0</v>
      </c>
    </row>
    <row r="20" spans="2:5" ht="15" thickBot="1" x14ac:dyDescent="0.35">
      <c r="B20" s="219" t="s">
        <v>24</v>
      </c>
      <c r="C20" s="220"/>
      <c r="D20" s="38" t="s">
        <v>2</v>
      </c>
      <c r="E20" s="39" t="s">
        <v>6</v>
      </c>
    </row>
    <row r="21" spans="2:5" x14ac:dyDescent="0.3">
      <c r="B21" s="17" t="s">
        <v>8</v>
      </c>
      <c r="C21" s="18" t="s">
        <v>9</v>
      </c>
      <c r="D21" s="31">
        <f>SUM(D22:D24)</f>
        <v>0</v>
      </c>
      <c r="E21" s="27">
        <f>D21/H7</f>
        <v>0</v>
      </c>
    </row>
    <row r="22" spans="2:5" x14ac:dyDescent="0.3">
      <c r="B22" s="211" t="s">
        <v>25</v>
      </c>
      <c r="C22" s="29" t="s">
        <v>26</v>
      </c>
      <c r="D22" s="40">
        <f>D15</f>
        <v>0</v>
      </c>
      <c r="E22" s="25">
        <f>D22/$H$7</f>
        <v>0</v>
      </c>
    </row>
    <row r="23" spans="2:5" ht="28.8" x14ac:dyDescent="0.3">
      <c r="B23" s="212"/>
      <c r="C23" s="41" t="s">
        <v>27</v>
      </c>
      <c r="D23" s="40">
        <f>D8+D11+D16+D17+D12</f>
        <v>0</v>
      </c>
      <c r="E23" s="25">
        <f t="shared" ref="E23:E24" si="1">D23/$H$7</f>
        <v>0</v>
      </c>
    </row>
    <row r="24" spans="2:5" ht="15" thickBot="1" x14ac:dyDescent="0.35">
      <c r="B24" s="213"/>
      <c r="C24" s="42" t="s">
        <v>28</v>
      </c>
      <c r="D24" s="43">
        <f>D18</f>
        <v>0</v>
      </c>
      <c r="E24" s="44">
        <f t="shared" si="1"/>
        <v>0</v>
      </c>
    </row>
  </sheetData>
  <mergeCells count="7">
    <mergeCell ref="B22:B24"/>
    <mergeCell ref="B6:C6"/>
    <mergeCell ref="B9:C9"/>
    <mergeCell ref="B13:C13"/>
    <mergeCell ref="B15:B18"/>
    <mergeCell ref="B19:C19"/>
    <mergeCell ref="B20:C2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7EC62837B26409D1CCAEFF86AE550" ma:contentTypeVersion="2" ma:contentTypeDescription="Create a new document." ma:contentTypeScope="" ma:versionID="5d0de3759b905e94b7f49d643ad7b974">
  <xsd:schema xmlns:xsd="http://www.w3.org/2001/XMLSchema" xmlns:xs="http://www.w3.org/2001/XMLSchema" xmlns:p="http://schemas.microsoft.com/office/2006/metadata/properties" xmlns:ns2="15370962-1157-415f-a6ae-d04b5b0951c3" targetNamespace="http://schemas.microsoft.com/office/2006/metadata/properties" ma:root="true" ma:fieldsID="c3f3422908bdb8b22d04a084dff2ee5a" ns2:_="">
    <xsd:import namespace="15370962-1157-415f-a6ae-d04b5b0951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70962-1157-415f-a6ae-d04b5b0951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5D5013-90C5-44EA-91FA-0F8693E16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70962-1157-415f-a6ae-d04b5b095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E4FF9D-4F3C-4F5E-AFF5-EDB1D5E1C9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786DD3-856E-413D-A0D4-754D8FF63BD2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15370962-1157-415f-a6ae-d04b5b0951c3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info</vt:lpstr>
      <vt:lpstr>budget</vt:lpstr>
      <vt:lpstr>key ratios</vt:lpstr>
      <vt:lpstr>overview </vt:lpstr>
      <vt:lpstr>Blad1</vt:lpstr>
      <vt:lpstr>template</vt:lpstr>
    </vt:vector>
  </TitlesOfParts>
  <Company>Sida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CSO@sida.se</dc:creator>
  <cp:lastModifiedBy>ASOV Stockholm</cp:lastModifiedBy>
  <cp:lastPrinted>2025-07-20T20:51:36Z</cp:lastPrinted>
  <dcterms:created xsi:type="dcterms:W3CDTF">2025-01-20T12:44:06Z</dcterms:created>
  <dcterms:modified xsi:type="dcterms:W3CDTF">2025-08-20T09:01:05Z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0x0101001847EC62837B26409D1CCAEFF86AE550</vt:lpwstr>
  </property>
</Properties>
</file>